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4\RENDICION DE CUENTAS I 2024\"/>
    </mc:Choice>
  </mc:AlternateContent>
  <bookViews>
    <workbookView xWindow="0" yWindow="0" windowWidth="20490" windowHeight="7755"/>
  </bookViews>
  <sheets>
    <sheet name="INFORME GESTION 2 SEMESTRE" sheetId="1" r:id="rId1"/>
    <sheet name="Hoja1" sheetId="2" r:id="rId2"/>
  </sheets>
  <definedNames>
    <definedName name="_Hlk116661604" localSheetId="0">'INFORME GESTION 2 SEMESTRE'!#REF!</definedName>
    <definedName name="_Hlk65841173" localSheetId="0">'INFORME GESTION 2 SEMESTRE'!$E$186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3" i="1" l="1"/>
  <c r="F165" i="1" s="1"/>
  <c r="F148" i="1" l="1"/>
  <c r="F147" i="1" s="1"/>
  <c r="F145" i="1"/>
  <c r="F136" i="1"/>
  <c r="F126" i="1"/>
  <c r="F122" i="1"/>
  <c r="F114" i="1"/>
  <c r="F111" i="1"/>
  <c r="F108" i="1"/>
  <c r="F101" i="1"/>
  <c r="F96" i="1"/>
  <c r="F92" i="1"/>
  <c r="F91" i="1" s="1"/>
  <c r="F90" i="1" s="1"/>
  <c r="F87" i="1"/>
  <c r="F83" i="1"/>
  <c r="F72" i="1"/>
  <c r="F71" i="1" s="1"/>
  <c r="F70" i="1" s="1"/>
  <c r="F66" i="1"/>
  <c r="F60" i="1"/>
  <c r="F58" i="1"/>
  <c r="F52" i="1"/>
  <c r="F49" i="1"/>
  <c r="F110" i="1" l="1"/>
  <c r="F95" i="1"/>
  <c r="F82" i="1"/>
  <c r="F81" i="1" s="1"/>
  <c r="F48" i="1"/>
  <c r="F47" i="1" s="1"/>
  <c r="F144" i="1"/>
  <c r="F94" i="1" l="1"/>
  <c r="F46" i="1"/>
  <c r="F45" i="1" l="1"/>
  <c r="F44" i="1" s="1"/>
  <c r="F43" i="1" s="1"/>
  <c r="F151" i="1" s="1"/>
  <c r="G67" i="1" l="1"/>
  <c r="G77" i="1"/>
  <c r="C156" i="1"/>
  <c r="G149" i="1"/>
  <c r="G59" i="1"/>
  <c r="G69" i="1"/>
  <c r="G79" i="1"/>
  <c r="G99" i="1"/>
  <c r="G109" i="1"/>
  <c r="G120" i="1"/>
  <c r="G130" i="1"/>
  <c r="G139" i="1"/>
  <c r="G88" i="1"/>
  <c r="G135" i="1"/>
  <c r="G137" i="1"/>
  <c r="G97" i="1"/>
  <c r="G61" i="1"/>
  <c r="G72" i="1"/>
  <c r="G80" i="1"/>
  <c r="G100" i="1"/>
  <c r="G112" i="1"/>
  <c r="G121" i="1"/>
  <c r="G131" i="1"/>
  <c r="G140" i="1"/>
  <c r="G50" i="1"/>
  <c r="G105" i="1"/>
  <c r="G146" i="1"/>
  <c r="G89" i="1"/>
  <c r="G98" i="1"/>
  <c r="G62" i="1"/>
  <c r="G73" i="1"/>
  <c r="G84" i="1"/>
  <c r="G102" i="1"/>
  <c r="G113" i="1"/>
  <c r="G123" i="1"/>
  <c r="G132" i="1"/>
  <c r="G141" i="1"/>
  <c r="G53" i="1"/>
  <c r="G63" i="1"/>
  <c r="G74" i="1"/>
  <c r="G85" i="1"/>
  <c r="G103" i="1"/>
  <c r="G115" i="1"/>
  <c r="G124" i="1"/>
  <c r="G133" i="1"/>
  <c r="G142" i="1"/>
  <c r="G76" i="1"/>
  <c r="G127" i="1"/>
  <c r="G118" i="1"/>
  <c r="G138" i="1"/>
  <c r="G54" i="1"/>
  <c r="G64" i="1"/>
  <c r="G75" i="1"/>
  <c r="G86" i="1"/>
  <c r="G104" i="1"/>
  <c r="G116" i="1"/>
  <c r="G125" i="1"/>
  <c r="G134" i="1"/>
  <c r="G143" i="1"/>
  <c r="G65" i="1"/>
  <c r="G117" i="1"/>
  <c r="G56" i="1"/>
  <c r="G128" i="1"/>
  <c r="G55" i="1"/>
  <c r="G106" i="1"/>
  <c r="G51" i="1"/>
  <c r="G57" i="1"/>
  <c r="G68" i="1"/>
  <c r="G78" i="1"/>
  <c r="G93" i="1"/>
  <c r="G107" i="1"/>
  <c r="G119" i="1"/>
  <c r="G129" i="1"/>
  <c r="C172" i="1" l="1"/>
  <c r="G151" i="1"/>
  <c r="C37" i="1" l="1"/>
  <c r="C171" i="1" s="1"/>
  <c r="E171" i="1" l="1"/>
  <c r="I175" i="1" s="1"/>
  <c r="D30" i="1"/>
  <c r="B156" i="1"/>
  <c r="D33" i="1"/>
  <c r="D36" i="1"/>
  <c r="D31" i="1"/>
  <c r="D32" i="1"/>
  <c r="D34" i="1"/>
  <c r="D35" i="1"/>
  <c r="E156" i="1" l="1"/>
  <c r="C173" i="1" s="1"/>
  <c r="I171" i="1"/>
  <c r="J171" i="1"/>
  <c r="F171" i="1"/>
  <c r="H171" i="1"/>
  <c r="D37" i="1"/>
</calcChain>
</file>

<file path=xl/comments1.xml><?xml version="1.0" encoding="utf-8"?>
<comments xmlns="http://schemas.openxmlformats.org/spreadsheetml/2006/main">
  <authors>
    <author>MERCEDES</author>
  </authors>
  <commentList>
    <comment ref="F13" authorId="0" shapeId="0">
      <text>
        <r>
          <rPr>
            <b/>
            <sz val="9"/>
            <color indexed="81"/>
            <rFont val="Tahoma"/>
            <family val="2"/>
          </rPr>
          <t>MARTHA: Incluir solo rector y coordinador (es):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5" authorId="0" shapeId="0">
      <text>
        <r>
          <rPr>
            <b/>
            <sz val="9"/>
            <color indexed="81"/>
            <rFont val="Tahoma"/>
            <family val="2"/>
          </rPr>
          <t>MARTHA: Incluye el docente orientador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15" authorId="0" shapeId="0">
      <text>
        <r>
          <rPr>
            <b/>
            <sz val="9"/>
            <color indexed="81"/>
            <rFont val="Tahoma"/>
            <family val="2"/>
          </rPr>
          <t>MARTHA: Registrar secretria, pagador almacenista y auxiliares administrativos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9" authorId="0" shapeId="0">
      <text>
        <r>
          <rPr>
            <b/>
            <sz val="9"/>
            <color indexed="81"/>
            <rFont val="Tahoma"/>
            <family val="2"/>
          </rPr>
          <t>MARTHA: Remitir evidencias de la convocatoria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MARTHA:
Remitir evidencias de la asistencia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9" authorId="0" shapeId="0">
      <text>
        <r>
          <rPr>
            <b/>
            <sz val="9"/>
            <color indexed="81"/>
            <rFont val="Tahoma"/>
            <family val="2"/>
          </rPr>
          <t>MARTHA: Incluir todos los ingresos que hacen parte del presupuesto institucional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 xml:space="preserve">MARTHA: No registrar nuevamente valores y porcentajes. Este espacio es para analizar el comportamiento de los recursos asignados tal como ocurrió en la pandemia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40" authorId="0" shapeId="0">
      <text>
        <r>
          <rPr>
            <b/>
            <sz val="9"/>
            <color indexed="81"/>
            <rFont val="Tahoma"/>
            <family val="2"/>
          </rPr>
          <t xml:space="preserve">MARTHA: Porcentaje con relación al total de egresos.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40" authorId="0" shapeId="0">
      <text>
        <r>
          <rPr>
            <b/>
            <sz val="9"/>
            <color indexed="81"/>
            <rFont val="Tahoma"/>
            <family val="2"/>
          </rPr>
          <t>MARTHA: No registrar nuevamente valores y porcentajes. Este espacio es para analizar el comportamiento de los gastos institucionales e identificar el porcentaje de ejecución.</t>
        </r>
      </text>
    </comment>
    <comment ref="F155" authorId="0" shapeId="0">
      <text>
        <r>
          <rPr>
            <b/>
            <sz val="9"/>
            <color indexed="81"/>
            <rFont val="Tahoma"/>
            <family val="2"/>
          </rPr>
          <t>MARTHA: Este espacio facilita la explicación sobre los valores del superávit con relación a las cuentas por pagar indicando que se encuentran en las cuentas bancarias. Incluir las explicaciones pertinentes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59" authorId="0" shapeId="0">
      <text>
        <r>
          <rPr>
            <b/>
            <sz val="9"/>
            <color indexed="81"/>
            <rFont val="Tahoma"/>
            <family val="2"/>
          </rPr>
          <t>MARTHA: Relacionar cada una de las cuentas por pagar que quedan luego de liquidar presupuesto y todas las explicaciones que se crean necesarias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83" authorId="0" shapeId="0">
      <text>
        <r>
          <rPr>
            <b/>
            <sz val="9"/>
            <color indexed="81"/>
            <rFont val="Tahoma"/>
            <family val="2"/>
          </rPr>
          <t>MARTHA: Registrar los contratos en orden cronológico desde el primero hasta el último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<sst xmlns="http://schemas.openxmlformats.org/spreadsheetml/2006/main" count="491" uniqueCount="341">
  <si>
    <t>1. INGRESOS POR FUENTE</t>
  </si>
  <si>
    <t>FUENTE</t>
  </si>
  <si>
    <t>VALOR</t>
  </si>
  <si>
    <t>%</t>
  </si>
  <si>
    <t>ANALISIS CUALITATIVO</t>
  </si>
  <si>
    <t xml:space="preserve">Calidad Municipio (SGP) </t>
  </si>
  <si>
    <t>Calidad Departamento (SGP)</t>
  </si>
  <si>
    <t>Recursos propios</t>
  </si>
  <si>
    <t>Recursos de capital</t>
  </si>
  <si>
    <t xml:space="preserve">TOTAL INGRESOS </t>
  </si>
  <si>
    <t>Otros ingresos</t>
  </si>
  <si>
    <t>2. GASTOS POR RUBRO</t>
  </si>
  <si>
    <t>Remuneración Servicios Técnicos</t>
  </si>
  <si>
    <t>Honorarios</t>
  </si>
  <si>
    <t>Jornales</t>
  </si>
  <si>
    <t>Impresos y Publicaciones</t>
  </si>
  <si>
    <t>Mantenimiento del Establecimiento</t>
  </si>
  <si>
    <t>Gastos Financieros</t>
  </si>
  <si>
    <t>IDENTIFICACION RUBRO</t>
  </si>
  <si>
    <t>CODIGO</t>
  </si>
  <si>
    <t>INGRESOS</t>
  </si>
  <si>
    <t>4. SALDO DISPONIBLE DE EFECTIVO</t>
  </si>
  <si>
    <t>No. CUENTA</t>
  </si>
  <si>
    <t>SALDO</t>
  </si>
  <si>
    <t>SALDO EN CAJA</t>
  </si>
  <si>
    <t>TOTAL EFECTIVO EN BANCOS</t>
  </si>
  <si>
    <t>I. INFORMACIÓN BÁSICA</t>
  </si>
  <si>
    <t>II. GESTIÓN ADMINISTRATIVA Y FINANCIERA</t>
  </si>
  <si>
    <t>ANÁLISIS CUALITATIVO</t>
  </si>
  <si>
    <t>Nombre del Rector (a):</t>
  </si>
  <si>
    <t>Firma del Rector (a):</t>
  </si>
  <si>
    <t>Fecha de entrega a la SED:</t>
  </si>
  <si>
    <t xml:space="preserve">Otros Aportes  Departamento </t>
  </si>
  <si>
    <t>OBJETO</t>
  </si>
  <si>
    <t>SI</t>
  </si>
  <si>
    <t>NO</t>
  </si>
  <si>
    <t>SECOP</t>
  </si>
  <si>
    <t>III. SINTESIS DE INFORMACION SOBRE CONTRATOS SUSCRITOS</t>
  </si>
  <si>
    <t>RECURSOS</t>
  </si>
  <si>
    <t>RUBRO</t>
  </si>
  <si>
    <t xml:space="preserve">No. ORDEN </t>
  </si>
  <si>
    <t xml:space="preserve">TOTAL SALDO DISPONIBLE </t>
  </si>
  <si>
    <t xml:space="preserve">Superávit </t>
  </si>
  <si>
    <t>Cuentas por pagar</t>
  </si>
  <si>
    <t>PORCENTAJE</t>
  </si>
  <si>
    <t>PORCENTAJE EJECUCION</t>
  </si>
  <si>
    <t>BAJO</t>
  </si>
  <si>
    <t>ASPECTOS</t>
  </si>
  <si>
    <t>MUY BAJO</t>
  </si>
  <si>
    <t>MUY BUENO</t>
  </si>
  <si>
    <t>PORCENTAJE DE EJECUCIÓN PRESUPUESTAL</t>
  </si>
  <si>
    <t>INFORME DE AUDIENCIA PÚBLICA DE RENDICIÓN DE CUENTAS - ANEXO 2</t>
  </si>
  <si>
    <t>SIA OBSERVA</t>
  </si>
  <si>
    <t>2.1.2.02.02.008.04</t>
  </si>
  <si>
    <t>2.1.2.02.02.008.03</t>
  </si>
  <si>
    <t>2.1.2.02.02.009.03</t>
  </si>
  <si>
    <t>2</t>
  </si>
  <si>
    <t>A</t>
  </si>
  <si>
    <t>Gastos</t>
  </si>
  <si>
    <t>2.1</t>
  </si>
  <si>
    <t>Funcionamiento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</si>
  <si>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</si>
  <si>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</si>
  <si>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</si>
  <si>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</si>
  <si>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</si>
  <si>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</si>
  <si>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2.1.2.01.01.003</t>
  </si>
  <si>
    <t>Maquinaria y equipo</t>
  </si>
  <si>
    <t>2.1.2.01.01.003.01</t>
  </si>
  <si>
    <t>Maquinaria para uso general</t>
  </si>
  <si>
    <t>2.1.2.01.01.003.01.02</t>
  </si>
  <si>
    <t>C</t>
  </si>
  <si>
    <t>Bombas, compresores, motores de fuerza hidráulica y motores de potencia neumática y válvulas y sus partes y piezas</t>
  </si>
  <si>
    <t>2.1.2.01.01.003.01.06</t>
  </si>
  <si>
    <t>2.1.2.01.01.003.02</t>
  </si>
  <si>
    <t>2.1.2.01.01.003.02.01</t>
  </si>
  <si>
    <t>2.1.2.01.01.003.02.02</t>
  </si>
  <si>
    <t>2.1.2.01.01.003.02.05</t>
  </si>
  <si>
    <t>Otras máquinas para usos generales y sus partes y piezas</t>
  </si>
  <si>
    <t>Maquinaria para usos especiales</t>
  </si>
  <si>
    <t>Maquinaria agropecuaria o silvícola y sus partes y piezas</t>
  </si>
  <si>
    <t>Máquinas herramientas y sus partes, piezas y accesorios</t>
  </si>
  <si>
    <t>Maquinaria para la elaboración de alimentos, bebidas y tabaco, y sus partes y piezas</t>
  </si>
  <si>
    <t>2.1.2.01.01.003.02.07</t>
  </si>
  <si>
    <t>Aparatos de uso doméstico y sus partes y piezas</t>
  </si>
  <si>
    <t>2.1.2.01.01.003.02.08</t>
  </si>
  <si>
    <t>Otra maquinaria para usos especiales y sus partes y piezas</t>
  </si>
  <si>
    <t>2.1.2.01.01.003.03</t>
  </si>
  <si>
    <t>Maquinaria de oficina, contabilidad e informática</t>
  </si>
  <si>
    <t>2.1.2.01.01.003.03.02</t>
  </si>
  <si>
    <t>Maquinaria de informática y sus partes, piezas y accesorios</t>
  </si>
  <si>
    <t>2.1.2.01.01.003.04</t>
  </si>
  <si>
    <t>Maquinaria y aparatos eléctricos</t>
  </si>
  <si>
    <t>2.1.2.01.01.003.04.02</t>
  </si>
  <si>
    <t>Aparatos de control eléctrico y distribución de electricidad y sus partes y piezas</t>
  </si>
  <si>
    <t>2.1.2.01.01.003.04.03</t>
  </si>
  <si>
    <t>Hilos y cables aislados; cable de fibra óptica</t>
  </si>
  <si>
    <t>2.1.2.01.01.003.04.04</t>
  </si>
  <si>
    <t>Acumuladores, pilas y baterías primarias y sus partes y piezas</t>
  </si>
  <si>
    <t>2.1.2.01.01.003.04.05</t>
  </si>
  <si>
    <t>Lámparas eléctricas de incandescencia o descarga; lámparas de arco, equipo para alumbrado eléctrico; sus partes y piezas</t>
  </si>
  <si>
    <t>2.1.2.01.01.003.04.06</t>
  </si>
  <si>
    <t>Otro equipo eléctrico y sus partes y piezas</t>
  </si>
  <si>
    <t>2.1.2.01.01.003.05</t>
  </si>
  <si>
    <t>Equipo y aparatos de radio, televisión y comunicaciones</t>
  </si>
  <si>
    <t>2.1.2.01.01.003.05.02</t>
  </si>
  <si>
    <t>Aparatos transmisores de televisión y radio; televisión, video y cámaras digitales; teléfonos</t>
  </si>
  <si>
    <t>2.1.2.01.01.003.05.03</t>
  </si>
  <si>
    <t>Radiorreceptores y receptores de televisión; aparatos para la grabación y reproducción de sonido y video; micrófonos, altavoces, amplificadores, etc.</t>
  </si>
  <si>
    <t>2.1.2.01.01.003.05.05</t>
  </si>
  <si>
    <t>Discos, cintas, dispositivos de almacenamiento en estado sólido no volátiles y otros medios, no grabados</t>
  </si>
  <si>
    <t>2.1.2.01.01.004</t>
  </si>
  <si>
    <t>Activos fijos no clasificados como maquinaria y equipo</t>
  </si>
  <si>
    <t>2.1.2.01.01.004.01</t>
  </si>
  <si>
    <t>Muebles, instrumentos musicales, artículos de deporte y antigüedades</t>
  </si>
  <si>
    <t>2.1.2.01.01.004.01.01</t>
  </si>
  <si>
    <t>Muebles</t>
  </si>
  <si>
    <t>2.1.2.01.01.004.01.01.01</t>
  </si>
  <si>
    <t>Asientos</t>
  </si>
  <si>
    <t>2.1.2.01.01.004.01.01.02</t>
  </si>
  <si>
    <t>Muebles del tipo utilizado en la oficina</t>
  </si>
  <si>
    <t>2.1.2.01.01.004.01.01.03</t>
  </si>
  <si>
    <t>Muebles de madera, del tipo usado en la cocina</t>
  </si>
  <si>
    <t>2.1.2.01.01.004.01.01.04</t>
  </si>
  <si>
    <t>Otros muebles N.C.P.</t>
  </si>
  <si>
    <t>2.1.2.01.01.004.01.01.05</t>
  </si>
  <si>
    <t>Somieres, colchones con muebles, rellenos o guarnecidos interiormente con cualquier material, de caucho o plásticos celulares, recubiertos o no</t>
  </si>
  <si>
    <t>2.1.2.01.01.004.01.01.06</t>
  </si>
  <si>
    <t>Partes y piezas de muebles</t>
  </si>
  <si>
    <t>2.1.2.01.01.004.01.02</t>
  </si>
  <si>
    <t>Instrumentos musicales</t>
  </si>
  <si>
    <t>2.1.2.01.01.004.01.03</t>
  </si>
  <si>
    <t>Artículos de deporte</t>
  </si>
  <si>
    <t>2.1.2.01.01.005</t>
  </si>
  <si>
    <t>Otros activos fijos</t>
  </si>
  <si>
    <t>2.1.2.01.01.005.01</t>
  </si>
  <si>
    <t>Recursos biológicos cultivados</t>
  </si>
  <si>
    <t>2.1.2.01.01.005.01.01</t>
  </si>
  <si>
    <t xml:space="preserve">Recursos animales que generan productos en forma repetida  </t>
  </si>
  <si>
    <t>2.1.2.01.01.005.01.01.01</t>
  </si>
  <si>
    <t>Animales de cría</t>
  </si>
  <si>
    <t>2.1.2.01.01.005.01.01.02</t>
  </si>
  <si>
    <t>Ganado lechero</t>
  </si>
  <si>
    <t>2.1.2.01.01.005.01.01.08</t>
  </si>
  <si>
    <t>Otros animales que generan productos en forma repetida</t>
  </si>
  <si>
    <t>2.1.2.01.01.005.01.02</t>
  </si>
  <si>
    <t xml:space="preserve">Árboles, cultivos y plantas que generan productos en forma repetida </t>
  </si>
  <si>
    <t>2.1.2.01.01.005.01.02.01</t>
  </si>
  <si>
    <t>Árboles frutales</t>
  </si>
  <si>
    <t>2.1.2.01.01.005.01.02.06</t>
  </si>
  <si>
    <t>Otros árboles, cultivos y plantas que generan productos en forma repetida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</si>
  <si>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</si>
  <si>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</si>
  <si>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</si>
  <si>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</si>
  <si>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</si>
  <si>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</si>
  <si>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</si>
  <si>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</si>
  <si>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</si>
  <si>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</si>
  <si>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</si>
  <si>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</si>
  <si>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2.1.2.02.01.000</t>
  </si>
  <si>
    <t>Agricultura, silvicultura y productos de la pesca</t>
  </si>
  <si>
    <t>2.1.2.02.01.000.01</t>
  </si>
  <si>
    <t>Productos de la agricultura y la horticultura</t>
  </si>
  <si>
    <t>2.1.2.02.01.000.02</t>
  </si>
  <si>
    <t>Animales vivos y productos animales (Excepto la carne)</t>
  </si>
  <si>
    <t>2.1.2.02.01.000.03</t>
  </si>
  <si>
    <t>Pescado y otros productos de la pesca</t>
  </si>
  <si>
    <t>2.1.2.02.01.001</t>
  </si>
  <si>
    <t>Suministro de productos de cafetería</t>
  </si>
  <si>
    <t>2.1.2.02.01.003</t>
  </si>
  <si>
    <t>Otros bienes transportables (excepto productos metálicos, maquinaria y equipo)</t>
  </si>
  <si>
    <t>2.1.2.02.01.003.01</t>
  </si>
  <si>
    <t>Compra y recarga de tóner y cartuchos</t>
  </si>
  <si>
    <t>2.1.2.02.01.003.02</t>
  </si>
  <si>
    <t>Compra y recarga de extintores</t>
  </si>
  <si>
    <t>2.1.2.02.01.003.03</t>
  </si>
  <si>
    <t>Textos, libros, guías y demás material pedagógico</t>
  </si>
  <si>
    <t>2.1.2.02.01.003.04</t>
  </si>
  <si>
    <t>Textos, libros, guías y demás material administrativo</t>
  </si>
  <si>
    <t>2.1.2.02.01.003.05</t>
  </si>
  <si>
    <t>Artículos de aseo y elementos de bioseguridad</t>
  </si>
  <si>
    <t>2.1.2.02.01.003.06</t>
  </si>
  <si>
    <t>Combustibles y lubricantes</t>
  </si>
  <si>
    <t>2.1.2.02.01.004</t>
  </si>
  <si>
    <t>Productos metálicos y paquetes de software</t>
  </si>
  <si>
    <t>2.1.2.02.01.004.01</t>
  </si>
  <si>
    <t>Alarmas</t>
  </si>
  <si>
    <t>2.1.2.02.02</t>
  </si>
  <si>
    <t>Adquisición de servicios</t>
  </si>
  <si>
    <t>2.1.2.02.02.005</t>
  </si>
  <si>
    <t>Servicios de la construcción</t>
  </si>
  <si>
    <t>2.1.2.02.02.005.01</t>
  </si>
  <si>
    <t>2.1.2.02.02.005.02</t>
  </si>
  <si>
    <t>Adecuaciones de Infraestuctura Internados</t>
  </si>
  <si>
    <t>2.1.2.02.02.006</t>
  </si>
  <si>
    <t>Servicios de alojamiento; servicios de suministro de comidas y bebidas; servicios de transporte; y servicios de distribución de electricidad, gas y agua</t>
  </si>
  <si>
    <t>2.1.2.02.02.006.01</t>
  </si>
  <si>
    <t>Servicio  de Acueducto</t>
  </si>
  <si>
    <t>2.1.2.02.02.006.02</t>
  </si>
  <si>
    <t>Servicio de Energía</t>
  </si>
  <si>
    <t>2.1.2.02.02.006.03</t>
  </si>
  <si>
    <t>Servicio de Gas</t>
  </si>
  <si>
    <t>2.1.2.02.02.006.04</t>
  </si>
  <si>
    <t>Viáticos y gastos de viaje (Estudiantes)</t>
  </si>
  <si>
    <t>2.1.2.02.02.006.05</t>
  </si>
  <si>
    <t>Gastos de transporte y ccomunicación</t>
  </si>
  <si>
    <t>2.1.2.02.02.006.06</t>
  </si>
  <si>
    <t>Alimentación Internados</t>
  </si>
  <si>
    <t>2.1.2.02.02.006.07</t>
  </si>
  <si>
    <t>Insumos para elaboración de productos procesados</t>
  </si>
  <si>
    <t>2.1.2.02.02.007</t>
  </si>
  <si>
    <t>Servicios financieros y servicios conexos, servicios inmobiliarios y servicios de leasing</t>
  </si>
  <si>
    <t>2.1.2.02.02.007.01</t>
  </si>
  <si>
    <t>2.1.2.02.02.007.02</t>
  </si>
  <si>
    <t>Pólizas</t>
  </si>
  <si>
    <t>2.1.2.02.02.007.03</t>
  </si>
  <si>
    <t>Arrendamientos de bienes muebles e inmuebles</t>
  </si>
  <si>
    <t>2.1.2.02.02.008</t>
  </si>
  <si>
    <t xml:space="preserve">Servicios prestados a las empresas y servicios de producción </t>
  </si>
  <si>
    <t>2.1.2.02.02.008.01</t>
  </si>
  <si>
    <t>Telefonía</t>
  </si>
  <si>
    <t>2.1.2.02.02.008.02</t>
  </si>
  <si>
    <t>Internet</t>
  </si>
  <si>
    <t>2.1.2.02.02.008.05</t>
  </si>
  <si>
    <t>2.1.2.02.02.008.06</t>
  </si>
  <si>
    <t>Licencia de Uso Software</t>
  </si>
  <si>
    <t>2.1.2.02.02.008.07</t>
  </si>
  <si>
    <t>Hosting páginas web</t>
  </si>
  <si>
    <t>2.1.2.02.02.008.08</t>
  </si>
  <si>
    <t>Firmas digitales</t>
  </si>
  <si>
    <t>2.1.2.02.02.008.09</t>
  </si>
  <si>
    <t>Mantenimiento de Mobiliario, software y equipos</t>
  </si>
  <si>
    <t>2.1.2.02.02.009</t>
  </si>
  <si>
    <t>Servicios para la comunidad, sociales y personales</t>
  </si>
  <si>
    <t>2.1.2.02.02.009.01</t>
  </si>
  <si>
    <t>Servicio de Alcantarillado</t>
  </si>
  <si>
    <t>2.1.2.02.02.009.02</t>
  </si>
  <si>
    <t>Servicio de Aseo</t>
  </si>
  <si>
    <t>2.1.2.02.02.009.04</t>
  </si>
  <si>
    <t>Actividades científicas, deportivas y culturales</t>
  </si>
  <si>
    <t>2.1.2.02.02.009.05</t>
  </si>
  <si>
    <t>Inscripcion y participación en competencias cinetíficas, deportivas y culturales</t>
  </si>
  <si>
    <t>2.1.2.02.02.009.06</t>
  </si>
  <si>
    <t xml:space="preserve">Honorarios Hora Cátedra Ciclo Complementario </t>
  </si>
  <si>
    <t>2.1.2.02.02.009.07</t>
  </si>
  <si>
    <t>Proyectos Pedagógicos</t>
  </si>
  <si>
    <t>2.1.8</t>
  </si>
  <si>
    <t>Gastos por tributos, tasas, contribuciones, multas, sanciones e intereses de mora</t>
  </si>
  <si>
    <t>2.1.8.01</t>
  </si>
  <si>
    <t>Impuestos</t>
  </si>
  <si>
    <t>2.1.8.01.14</t>
  </si>
  <si>
    <t>Gravamen a los movimientos financieros</t>
  </si>
  <si>
    <t>2.1.8.05</t>
  </si>
  <si>
    <t>Multas, sanciones e intereses de mora</t>
  </si>
  <si>
    <t>2.1.8.05.01</t>
  </si>
  <si>
    <t>Multas y sanciones</t>
  </si>
  <si>
    <t>2.1.8.05.01.004</t>
  </si>
  <si>
    <t>Sanciones administrativas</t>
  </si>
  <si>
    <t>2.1.8.05.02</t>
  </si>
  <si>
    <t>Intereses de mora</t>
  </si>
  <si>
    <t>NIVEL</t>
  </si>
  <si>
    <t>TIPO</t>
  </si>
  <si>
    <t>NOMBRE DE LA CUENTA</t>
  </si>
  <si>
    <t xml:space="preserve">GASTOS </t>
  </si>
  <si>
    <t>SUPERAVIT</t>
  </si>
  <si>
    <t xml:space="preserve">BANCO </t>
  </si>
  <si>
    <t>FECHA</t>
  </si>
  <si>
    <t>DIA/MES/AÑO</t>
  </si>
  <si>
    <t>TIPO DE CUENTA</t>
  </si>
  <si>
    <t>BANCO AGRARIO DE COLOMBIA</t>
  </si>
  <si>
    <t>CTA AHORROS - MAESTRA</t>
  </si>
  <si>
    <t>CTA AHORROS - PAGADORA</t>
  </si>
  <si>
    <t>CTA AHORROS - REC PROPIOS</t>
  </si>
  <si>
    <t>RECAUDO</t>
  </si>
  <si>
    <t>COMPROMISOS</t>
  </si>
  <si>
    <t>VALOR PAGOS</t>
  </si>
  <si>
    <t xml:space="preserve">MUY BAJO: 0% - 30                              </t>
  </si>
  <si>
    <t xml:space="preserve">BAJO: 31% A 60%                                                </t>
  </si>
  <si>
    <t xml:space="preserve"> BUENO: 61% - 90%                                </t>
  </si>
  <si>
    <t xml:space="preserve"> MUY BUENO: 91% - 100%                 </t>
  </si>
  <si>
    <t>BUENO</t>
  </si>
  <si>
    <t>TOTAL GASTOS  PAGADOS</t>
  </si>
  <si>
    <t>X</t>
  </si>
  <si>
    <t xml:space="preserve"> MUNICIPIO COLOMBIA</t>
  </si>
  <si>
    <t>NÚMERO DE DIRECTIVOS DOCENTES: 01</t>
  </si>
  <si>
    <t>NÚMERO DE ADMINISTRATIVOS: 01</t>
  </si>
  <si>
    <t>Calidad por Gratuidad</t>
  </si>
  <si>
    <t>NIT.  813007522-4</t>
  </si>
  <si>
    <t>Aprobada por Resolución No. 2442  de Marzo  de 2024</t>
  </si>
  <si>
    <t>Código DANE No. 241206001078</t>
  </si>
  <si>
    <t>Correo Electrónico: santaana.colombia@sedhuila.gov.co</t>
  </si>
  <si>
    <t>NÚMERO DE SEDES: 15</t>
  </si>
  <si>
    <t>NÚMERO DE DOCENTES:  23</t>
  </si>
  <si>
    <t>No. DVOS DOCENTES Y DOCENTES DEL1278:  11</t>
  </si>
  <si>
    <t>No.DVOS DOCENTES Y DOCENTES DEL 2277: 12</t>
  </si>
  <si>
    <t>FECHA RELIZACIÓN AUDIENCIA: 19/07/2024</t>
  </si>
  <si>
    <t>HORARIO: DE 8:30 a.m. a 1:00 p.m..</t>
  </si>
  <si>
    <t>LUGAR: SEDE PRINCIPAL SANTA ANA</t>
  </si>
  <si>
    <t>4-3910-3-00046-9</t>
  </si>
  <si>
    <t>4-3910-3-00058-2</t>
  </si>
  <si>
    <t>4-3910-3-000744</t>
  </si>
  <si>
    <t xml:space="preserve"> CALIDAD POR GRATUIDAD</t>
  </si>
  <si>
    <t>CALIDAD POR GRATUIDAD</t>
  </si>
  <si>
    <t xml:space="preserve">                                                                 LA INFORMACION ANTERIOR FUE DADA A CONOCER MEDIANTE AUDIENCIA PUBLICA EN LA FECHA REGISTRADA</t>
  </si>
  <si>
    <t xml:space="preserve">      Dirección:centro poblado santa ana  celular: 3142288800</t>
  </si>
  <si>
    <t xml:space="preserve">        INSTITUCION EDUCATIVA SANTA ANA</t>
  </si>
  <si>
    <t>FABIO ORTIGOZA TORRES</t>
  </si>
  <si>
    <t>No. DE ASISTENTES:67</t>
  </si>
  <si>
    <t>PERÍODO DE RENDICIÓN: 01/01/2024 A 31/12/2024</t>
  </si>
  <si>
    <t>EL CUADRO DE INGRESOS NOS PERMITE IDENTIFICAR LOS RECURSOS QUE EFECTIVAMENTE SE RECIBIERON  POR PARTE DE LOS ENTES TERRITORIALES.</t>
  </si>
  <si>
    <t>Al comprarar los saldos de los bancos con el superavit, la diferencia corresponde a Las cuentas por pagar.</t>
  </si>
  <si>
    <t>CONTRATO N° 05</t>
  </si>
  <si>
    <t>SUMINISTRO DE POLIZA DE MANEJO GLOBAL</t>
  </si>
  <si>
    <t>CONTRATO N° 06</t>
  </si>
  <si>
    <t>COMPRAVENTA DE ELEMENTOS DE ASEO Y BIOSEGURIDAD</t>
  </si>
  <si>
    <t>CONTRATO N° 07</t>
  </si>
  <si>
    <t>PRESTACION DE SERVICIO DE MANTENIMIENTO PRVENTIVO Y/O CORRECTIVO DE MULTIFUNCIONALES, FOTOCOPIADORAS Y SUMINISTROS</t>
  </si>
  <si>
    <t>CONTRATO N° 08</t>
  </si>
  <si>
    <t xml:space="preserve">Adquisición de Alimentos para la preparación de comidas para los niños y niñas beneficiarios de la Residencia Escolar de la I.E Santa Ana. </t>
  </si>
  <si>
    <t>SGP DEPARTAMENTO</t>
  </si>
  <si>
    <t>CONTRATO N° 09</t>
  </si>
  <si>
    <t>PRESTACION DEL SERVICIO DE MANTENIMIENTO Y/O CAMBIO DEL ENCHAPE DEL PISO DEL DORMITORIO DE LA RESIDENCIA ESCOLAR</t>
  </si>
  <si>
    <t>CONTRATO N.10</t>
  </si>
  <si>
    <t>COMPRAVENTA DE VIDEO BEAM PARA LA I.E SANTA ANA</t>
  </si>
  <si>
    <t>CONTRATO No.11</t>
  </si>
  <si>
    <t>SUMINISTRO DE POLIZA TODORIESGO PARA LA I.E SANTA ANA</t>
  </si>
  <si>
    <t>CONTRATO No.12</t>
  </si>
  <si>
    <t>ADQUISICION DE ELEMENTOS DE FERRETERIA PARA LA I.E SANTA ANA</t>
  </si>
  <si>
    <t>CONTRATO N.13</t>
  </si>
  <si>
    <t>SGP MUNICIPIO</t>
  </si>
  <si>
    <t>PRESTACION DE SERVICIOS DE CAMBIO DE CUBIERTA DEL RESTAURANTE DE LA SEDE SANTA ELENA,CAMBIO DEL SISTEMA ELECTRICO DE LA SEDE PALACIO Y PAÑETE DE LA PLANTA FISICA</t>
  </si>
  <si>
    <t>CONTRATO N.14</t>
  </si>
  <si>
    <t>COMPRAVENTA DE 20 COLCHONETAS PARA LA RESIDENCIA ESCOLAR (INTERNADO) DE LA I.E SANTA ANA</t>
  </si>
  <si>
    <r>
      <t xml:space="preserve">ANÁLISIS CUALITATIVO EJECUCION PRESUPUESTAL :  A corte de 31 de Diciembre  de 2024, la Institucion educativa </t>
    </r>
    <r>
      <rPr>
        <sz val="10"/>
        <color theme="1"/>
        <rFont val="Arial"/>
        <family val="2"/>
      </rPr>
      <t>ha recuado la suma de $145.543.722,36 de las diferentes fuente Y se comprometieron $137.748.986,00</t>
    </r>
  </si>
  <si>
    <t>Los gastos se han ejecutado de acuerdo a lo proyectado en el presupuesto y aprobado por el Consejo Directivo, así como teniendo en cuenta las necesidades especialmente Residencia Escolar y Mantenimiento del Establecimiento.</t>
  </si>
  <si>
    <t>AL FINALIZAR EL AÑO 2024 QUEDA UN SUPERAVIT DE $7.794.736,36 TENIENDO EN CUENTA QUE UNA PARTE DEL RECURSO DELMUNICIPIO FUE TRASFERIDO YA  FINALIZANDO EL AÑO Y NO SE ALCANZÓ A EJECUTAR. PERO LA MAYOR PARTE DE LOS RECURSOS FUERON EJECUTADOS EN LA I.E SANTA 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</si>
</sst>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&quot;$&quot;\ #,##0.00"/>
    <numFmt numFmtId="166" formatCode="00"/>
    <numFmt numFmtId="167" formatCode="_(* #,##0_);_(* \(#,##0\);_(* &quot;-&quot;??_);_(@_)"/>
    <numFmt numFmtId="168" formatCode="&quot;$&quot;#,##0.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0"/>
      <name val="Arial Narrow"/>
      <family val="2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Arial"/>
      <family val="2"/>
    </font>
    <font>
      <sz val="11"/>
      <color theme="0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8"/>
      <color rgb="FF000000"/>
      <name val="Arial"/>
      <family val="2"/>
    </font>
    <font>
      <b/>
      <sz val="7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" fillId="0" borderId="0"/>
    <xf numFmtId="1" fontId="13" fillId="2" borderId="0" applyFill="0">
      <alignment horizontal="center" vertical="center"/>
    </xf>
    <xf numFmtId="0" fontId="8" fillId="0" borderId="0"/>
    <xf numFmtId="0" fontId="1" fillId="0" borderId="0"/>
  </cellStyleXfs>
  <cellXfs count="380">
    <xf numFmtId="0" fontId="0" fillId="0" borderId="0" xfId="0"/>
    <xf numFmtId="0" fontId="5" fillId="0" borderId="0" xfId="0" applyFont="1"/>
    <xf numFmtId="0" fontId="2" fillId="0" borderId="0" xfId="0" applyFont="1"/>
    <xf numFmtId="0" fontId="5" fillId="0" borderId="0" xfId="0" applyFont="1" applyAlignment="1">
      <alignment horizontal="center"/>
    </xf>
    <xf numFmtId="9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21" xfId="0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11" xfId="0" applyFont="1" applyBorder="1"/>
    <xf numFmtId="0" fontId="2" fillId="0" borderId="24" xfId="0" applyFont="1" applyBorder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5" fillId="0" borderId="0" xfId="0" applyFont="1" applyAlignment="1">
      <alignment horizontal="center" wrapText="1"/>
    </xf>
    <xf numFmtId="165" fontId="5" fillId="0" borderId="1" xfId="0" applyNumberFormat="1" applyFont="1" applyBorder="1" applyAlignment="1">
      <alignment horizontal="right"/>
    </xf>
    <xf numFmtId="0" fontId="5" fillId="0" borderId="10" xfId="0" applyFont="1" applyBorder="1" applyAlignment="1">
      <alignment horizontal="left"/>
    </xf>
    <xf numFmtId="0" fontId="11" fillId="0" borderId="7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2" fillId="0" borderId="19" xfId="0" applyFont="1" applyBorder="1"/>
    <xf numFmtId="0" fontId="5" fillId="0" borderId="19" xfId="0" applyFont="1" applyBorder="1"/>
    <xf numFmtId="0" fontId="5" fillId="0" borderId="20" xfId="0" applyFont="1" applyBorder="1"/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9" fontId="5" fillId="0" borderId="13" xfId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0" borderId="1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wrapText="1"/>
    </xf>
    <xf numFmtId="0" fontId="6" fillId="0" borderId="37" xfId="0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/>
    </xf>
    <xf numFmtId="0" fontId="5" fillId="0" borderId="50" xfId="0" applyFont="1" applyBorder="1" applyAlignment="1">
      <alignment horizontal="left"/>
    </xf>
    <xf numFmtId="165" fontId="5" fillId="0" borderId="51" xfId="0" applyNumberFormat="1" applyFont="1" applyBorder="1" applyAlignment="1">
      <alignment horizontal="right"/>
    </xf>
    <xf numFmtId="0" fontId="3" fillId="0" borderId="52" xfId="0" applyFont="1" applyBorder="1" applyAlignment="1">
      <alignment horizontal="center"/>
    </xf>
    <xf numFmtId="0" fontId="4" fillId="0" borderId="27" xfId="0" applyFont="1" applyBorder="1" applyAlignment="1">
      <alignment vertical="center"/>
    </xf>
    <xf numFmtId="165" fontId="4" fillId="0" borderId="53" xfId="0" applyNumberFormat="1" applyFont="1" applyBorder="1" applyAlignment="1">
      <alignment vertical="center"/>
    </xf>
    <xf numFmtId="10" fontId="4" fillId="0" borderId="28" xfId="0" applyNumberFormat="1" applyFont="1" applyBorder="1" applyAlignment="1">
      <alignment vertical="center"/>
    </xf>
    <xf numFmtId="0" fontId="16" fillId="5" borderId="1" xfId="0" applyFont="1" applyFill="1" applyBorder="1" applyAlignment="1">
      <alignment horizontal="left" vertical="center" wrapText="1"/>
    </xf>
    <xf numFmtId="167" fontId="16" fillId="5" borderId="1" xfId="2" applyNumberFormat="1" applyFont="1" applyFill="1" applyBorder="1" applyAlignment="1" applyProtection="1">
      <alignment vertical="center" wrapText="1"/>
    </xf>
    <xf numFmtId="0" fontId="15" fillId="5" borderId="10" xfId="0" applyFont="1" applyFill="1" applyBorder="1" applyAlignment="1">
      <alignment vertical="center"/>
    </xf>
    <xf numFmtId="0" fontId="15" fillId="5" borderId="1" xfId="0" applyFont="1" applyFill="1" applyBorder="1" applyAlignment="1">
      <alignment horizontal="center" vertical="center"/>
    </xf>
    <xf numFmtId="165" fontId="6" fillId="0" borderId="53" xfId="0" applyNumberFormat="1" applyFont="1" applyBorder="1" applyAlignment="1">
      <alignment vertical="center"/>
    </xf>
    <xf numFmtId="0" fontId="18" fillId="3" borderId="10" xfId="0" applyFont="1" applyFill="1" applyBorder="1"/>
    <xf numFmtId="0" fontId="18" fillId="3" borderId="1" xfId="0" applyFont="1" applyFill="1" applyBorder="1" applyAlignment="1">
      <alignment horizontal="center"/>
    </xf>
    <xf numFmtId="166" fontId="18" fillId="3" borderId="1" xfId="3" applyNumberFormat="1" applyFont="1" applyFill="1" applyBorder="1" applyAlignment="1">
      <alignment horizontal="left" vertical="center"/>
    </xf>
    <xf numFmtId="167" fontId="18" fillId="3" borderId="1" xfId="2" applyNumberFormat="1" applyFont="1" applyFill="1" applyBorder="1" applyAlignment="1" applyProtection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4" borderId="10" xfId="0" applyFont="1" applyFill="1" applyBorder="1"/>
    <xf numFmtId="0" fontId="18" fillId="4" borderId="1" xfId="0" applyFont="1" applyFill="1" applyBorder="1" applyAlignment="1">
      <alignment horizontal="center"/>
    </xf>
    <xf numFmtId="166" fontId="18" fillId="4" borderId="1" xfId="3" applyNumberFormat="1" applyFont="1" applyFill="1" applyBorder="1" applyAlignment="1">
      <alignment horizontal="left" vertical="center" wrapText="1"/>
    </xf>
    <xf numFmtId="167" fontId="18" fillId="4" borderId="1" xfId="2" applyNumberFormat="1" applyFont="1" applyFill="1" applyBorder="1" applyAlignment="1" applyProtection="1">
      <alignment horizontal="left" vertical="center" wrapText="1"/>
    </xf>
    <xf numFmtId="0" fontId="20" fillId="6" borderId="10" xfId="0" applyFont="1" applyFill="1" applyBorder="1" applyAlignment="1">
      <alignment vertical="center"/>
    </xf>
    <xf numFmtId="0" fontId="20" fillId="6" borderId="1" xfId="0" applyFont="1" applyFill="1" applyBorder="1" applyAlignment="1">
      <alignment horizontal="center"/>
    </xf>
    <xf numFmtId="0" fontId="20" fillId="6" borderId="1" xfId="0" applyFont="1" applyFill="1" applyBorder="1" applyAlignment="1">
      <alignment vertical="center" wrapText="1"/>
    </xf>
    <xf numFmtId="167" fontId="20" fillId="6" borderId="1" xfId="2" applyNumberFormat="1" applyFont="1" applyFill="1" applyBorder="1" applyAlignment="1" applyProtection="1">
      <alignment vertical="center"/>
    </xf>
    <xf numFmtId="0" fontId="20" fillId="6" borderId="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vertical="center"/>
    </xf>
    <xf numFmtId="0" fontId="21" fillId="2" borderId="1" xfId="0" applyFont="1" applyFill="1" applyBorder="1" applyAlignment="1">
      <alignment horizontal="center" vertical="center"/>
    </xf>
    <xf numFmtId="167" fontId="21" fillId="2" borderId="1" xfId="2" applyNumberFormat="1" applyFont="1" applyFill="1" applyBorder="1" applyAlignment="1" applyProtection="1">
      <alignment vertical="center" wrapText="1"/>
      <protection locked="0"/>
    </xf>
    <xf numFmtId="10" fontId="22" fillId="0" borderId="4" xfId="0" applyNumberFormat="1" applyFont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2" fillId="2" borderId="10" xfId="0" applyFont="1" applyFill="1" applyBorder="1"/>
    <xf numFmtId="0" fontId="22" fillId="2" borderId="1" xfId="0" applyFont="1" applyFill="1" applyBorder="1" applyAlignment="1">
      <alignment horizontal="center"/>
    </xf>
    <xf numFmtId="0" fontId="22" fillId="2" borderId="1" xfId="0" applyFont="1" applyFill="1" applyBorder="1" applyAlignment="1">
      <alignment wrapText="1"/>
    </xf>
    <xf numFmtId="167" fontId="22" fillId="2" borderId="1" xfId="2" applyNumberFormat="1" applyFont="1" applyFill="1" applyBorder="1" applyAlignment="1" applyProtection="1">
      <alignment vertical="center" wrapText="1"/>
      <protection locked="0"/>
    </xf>
    <xf numFmtId="0" fontId="22" fillId="2" borderId="10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wrapText="1"/>
    </xf>
    <xf numFmtId="0" fontId="23" fillId="6" borderId="10" xfId="0" applyFont="1" applyFill="1" applyBorder="1"/>
    <xf numFmtId="0" fontId="23" fillId="6" borderId="1" xfId="0" applyFont="1" applyFill="1" applyBorder="1" applyAlignment="1">
      <alignment horizontal="center"/>
    </xf>
    <xf numFmtId="0" fontId="23" fillId="6" borderId="1" xfId="0" applyFont="1" applyFill="1" applyBorder="1" applyAlignment="1">
      <alignment horizontal="left" wrapText="1"/>
    </xf>
    <xf numFmtId="167" fontId="23" fillId="6" borderId="1" xfId="2" applyNumberFormat="1" applyFont="1" applyFill="1" applyBorder="1" applyAlignment="1" applyProtection="1">
      <alignment vertical="center" wrapText="1"/>
    </xf>
    <xf numFmtId="0" fontId="22" fillId="2" borderId="1" xfId="0" applyFont="1" applyFill="1" applyBorder="1" applyAlignment="1">
      <alignment horizontal="left" vertical="center" wrapText="1"/>
    </xf>
    <xf numFmtId="167" fontId="22" fillId="2" borderId="1" xfId="2" applyNumberFormat="1" applyFont="1" applyFill="1" applyBorder="1" applyAlignment="1" applyProtection="1">
      <alignment vertical="center"/>
      <protection locked="0"/>
    </xf>
    <xf numFmtId="0" fontId="15" fillId="6" borderId="10" xfId="0" applyFont="1" applyFill="1" applyBorder="1"/>
    <xf numFmtId="0" fontId="15" fillId="6" borderId="1" xfId="0" applyFont="1" applyFill="1" applyBorder="1" applyAlignment="1">
      <alignment horizontal="center"/>
    </xf>
    <xf numFmtId="0" fontId="15" fillId="6" borderId="1" xfId="0" applyFont="1" applyFill="1" applyBorder="1" applyAlignment="1">
      <alignment horizontal="left" wrapText="1"/>
    </xf>
    <xf numFmtId="167" fontId="15" fillId="6" borderId="1" xfId="2" applyNumberFormat="1" applyFont="1" applyFill="1" applyBorder="1" applyAlignment="1" applyProtection="1">
      <alignment vertical="center" wrapText="1"/>
    </xf>
    <xf numFmtId="0" fontId="15" fillId="6" borderId="1" xfId="0" applyFont="1" applyFill="1" applyBorder="1" applyAlignment="1">
      <alignment wrapText="1"/>
    </xf>
    <xf numFmtId="0" fontId="15" fillId="6" borderId="10" xfId="0" applyFont="1" applyFill="1" applyBorder="1" applyAlignment="1">
      <alignment vertical="center"/>
    </xf>
    <xf numFmtId="0" fontId="15" fillId="6" borderId="1" xfId="0" applyFont="1" applyFill="1" applyBorder="1" applyAlignment="1">
      <alignment horizontal="left" vertical="center" wrapText="1"/>
    </xf>
    <xf numFmtId="0" fontId="15" fillId="7" borderId="10" xfId="0" applyFont="1" applyFill="1" applyBorder="1"/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left" vertical="center" wrapText="1"/>
    </xf>
    <xf numFmtId="167" fontId="15" fillId="7" borderId="1" xfId="2" applyNumberFormat="1" applyFont="1" applyFill="1" applyBorder="1" applyAlignment="1" applyProtection="1">
      <alignment vertical="center" wrapText="1"/>
    </xf>
    <xf numFmtId="0" fontId="21" fillId="2" borderId="10" xfId="0" applyFont="1" applyFill="1" applyBorder="1"/>
    <xf numFmtId="1" fontId="16" fillId="6" borderId="1" xfId="4" applyFont="1" applyFill="1" applyBorder="1" applyAlignment="1">
      <alignment horizontal="left" vertical="center" wrapText="1"/>
    </xf>
    <xf numFmtId="0" fontId="24" fillId="7" borderId="1" xfId="5" applyFont="1" applyFill="1" applyBorder="1" applyAlignment="1" applyProtection="1">
      <alignment horizontal="left" vertical="center" wrapText="1"/>
      <protection hidden="1"/>
    </xf>
    <xf numFmtId="0" fontId="25" fillId="2" borderId="1" xfId="5" applyFont="1" applyFill="1" applyBorder="1" applyAlignment="1" applyProtection="1">
      <alignment horizontal="left" vertical="center" wrapText="1"/>
      <protection hidden="1"/>
    </xf>
    <xf numFmtId="0" fontId="15" fillId="7" borderId="10" xfId="0" applyFont="1" applyFill="1" applyBorder="1" applyAlignment="1">
      <alignment vertical="center"/>
    </xf>
    <xf numFmtId="0" fontId="15" fillId="7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/>
    </xf>
    <xf numFmtId="0" fontId="23" fillId="8" borderId="10" xfId="0" applyFont="1" applyFill="1" applyBorder="1"/>
    <xf numFmtId="0" fontId="23" fillId="8" borderId="1" xfId="0" applyFont="1" applyFill="1" applyBorder="1" applyAlignment="1">
      <alignment horizontal="center"/>
    </xf>
    <xf numFmtId="0" fontId="20" fillId="8" borderId="1" xfId="6" applyFont="1" applyFill="1" applyBorder="1" applyAlignment="1">
      <alignment horizontal="left" vertical="center" wrapText="1"/>
    </xf>
    <xf numFmtId="167" fontId="20" fillId="8" borderId="1" xfId="2" applyNumberFormat="1" applyFont="1" applyFill="1" applyBorder="1" applyAlignment="1" applyProtection="1">
      <alignment horizontal="left" vertical="center" wrapText="1"/>
    </xf>
    <xf numFmtId="0" fontId="16" fillId="6" borderId="1" xfId="6" applyFont="1" applyFill="1" applyBorder="1" applyAlignment="1">
      <alignment horizontal="left" vertical="center" wrapText="1"/>
    </xf>
    <xf numFmtId="167" fontId="16" fillId="6" borderId="1" xfId="2" applyNumberFormat="1" applyFont="1" applyFill="1" applyBorder="1" applyAlignment="1" applyProtection="1">
      <alignment vertical="center" wrapText="1"/>
    </xf>
    <xf numFmtId="1" fontId="16" fillId="7" borderId="1" xfId="4" applyFont="1" applyFill="1" applyBorder="1" applyAlignment="1">
      <alignment horizontal="left" vertical="center" wrapText="1"/>
    </xf>
    <xf numFmtId="1" fontId="27" fillId="2" borderId="1" xfId="4" applyFont="1" applyFill="1" applyBorder="1" applyAlignment="1">
      <alignment horizontal="left" vertical="center" wrapText="1"/>
    </xf>
    <xf numFmtId="0" fontId="27" fillId="2" borderId="1" xfId="6" applyFont="1" applyFill="1" applyBorder="1" applyAlignment="1">
      <alignment horizontal="left" vertical="center" wrapText="1"/>
    </xf>
    <xf numFmtId="0" fontId="22" fillId="0" borderId="10" xfId="0" applyFont="1" applyBorder="1"/>
    <xf numFmtId="0" fontId="22" fillId="0" borderId="1" xfId="0" applyFont="1" applyBorder="1" applyAlignment="1">
      <alignment horizontal="center"/>
    </xf>
    <xf numFmtId="0" fontId="27" fillId="0" borderId="1" xfId="6" applyFont="1" applyBorder="1" applyAlignment="1">
      <alignment horizontal="left" vertical="center" wrapText="1"/>
    </xf>
    <xf numFmtId="167" fontId="22" fillId="0" borderId="1" xfId="2" applyNumberFormat="1" applyFont="1" applyFill="1" applyBorder="1" applyAlignment="1" applyProtection="1">
      <alignment vertical="center" wrapText="1"/>
      <protection locked="0"/>
    </xf>
    <xf numFmtId="0" fontId="15" fillId="7" borderId="10" xfId="0" applyFont="1" applyFill="1" applyBorder="1" applyAlignment="1">
      <alignment horizontal="left" vertical="center"/>
    </xf>
    <xf numFmtId="167" fontId="15" fillId="7" borderId="1" xfId="2" applyNumberFormat="1" applyFont="1" applyFill="1" applyBorder="1" applyAlignment="1" applyProtection="1">
      <alignment horizontal="left" vertical="center" wrapText="1"/>
    </xf>
    <xf numFmtId="0" fontId="23" fillId="5" borderId="10" xfId="0" applyFont="1" applyFill="1" applyBorder="1"/>
    <xf numFmtId="0" fontId="23" fillId="5" borderId="1" xfId="0" applyFont="1" applyFill="1" applyBorder="1" applyAlignment="1">
      <alignment horizontal="center" vertical="center"/>
    </xf>
    <xf numFmtId="0" fontId="20" fillId="5" borderId="1" xfId="6" applyFont="1" applyFill="1" applyBorder="1" applyAlignment="1">
      <alignment horizontal="left" vertical="center" wrapText="1"/>
    </xf>
    <xf numFmtId="167" fontId="20" fillId="5" borderId="1" xfId="2" applyNumberFormat="1" applyFont="1" applyFill="1" applyBorder="1" applyAlignment="1" applyProtection="1">
      <alignment horizontal="left" vertical="center" wrapText="1" readingOrder="1"/>
    </xf>
    <xf numFmtId="0" fontId="15" fillId="8" borderId="10" xfId="0" applyFont="1" applyFill="1" applyBorder="1"/>
    <xf numFmtId="0" fontId="15" fillId="8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left" vertical="center" wrapText="1"/>
    </xf>
    <xf numFmtId="167" fontId="15" fillId="8" borderId="1" xfId="2" applyNumberFormat="1" applyFont="1" applyFill="1" applyBorder="1" applyAlignment="1" applyProtection="1">
      <alignment vertical="center" wrapText="1"/>
    </xf>
    <xf numFmtId="0" fontId="27" fillId="0" borderId="1" xfId="0" applyFont="1" applyBorder="1" applyAlignment="1">
      <alignment horizontal="left" vertical="center" wrapText="1"/>
    </xf>
    <xf numFmtId="167" fontId="27" fillId="0" borderId="1" xfId="2" applyNumberFormat="1" applyFont="1" applyFill="1" applyBorder="1" applyAlignment="1" applyProtection="1">
      <alignment wrapText="1"/>
      <protection locked="0"/>
    </xf>
    <xf numFmtId="167" fontId="15" fillId="6" borderId="1" xfId="2" applyNumberFormat="1" applyFont="1" applyFill="1" applyBorder="1" applyAlignment="1" applyProtection="1">
      <alignment wrapText="1"/>
    </xf>
    <xf numFmtId="0" fontId="22" fillId="0" borderId="1" xfId="0" applyFont="1" applyBorder="1" applyAlignment="1">
      <alignment horizontal="left" vertical="center" wrapText="1"/>
    </xf>
    <xf numFmtId="167" fontId="22" fillId="0" borderId="1" xfId="2" applyNumberFormat="1" applyFont="1" applyFill="1" applyBorder="1" applyAlignment="1" applyProtection="1">
      <alignment wrapText="1"/>
      <protection locked="0"/>
    </xf>
    <xf numFmtId="0" fontId="26" fillId="6" borderId="10" xfId="0" applyFont="1" applyFill="1" applyBorder="1"/>
    <xf numFmtId="0" fontId="26" fillId="6" borderId="1" xfId="0" applyFont="1" applyFill="1" applyBorder="1" applyAlignment="1">
      <alignment horizontal="center"/>
    </xf>
    <xf numFmtId="0" fontId="26" fillId="6" borderId="1" xfId="0" applyFont="1" applyFill="1" applyBorder="1" applyAlignment="1">
      <alignment horizontal="left" vertical="center" wrapText="1"/>
    </xf>
    <xf numFmtId="167" fontId="26" fillId="6" borderId="1" xfId="2" applyNumberFormat="1" applyFont="1" applyFill="1" applyBorder="1" applyAlignment="1" applyProtection="1">
      <alignment wrapText="1"/>
      <protection locked="0"/>
    </xf>
    <xf numFmtId="165" fontId="5" fillId="0" borderId="43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0" fontId="14" fillId="0" borderId="48" xfId="0" applyFont="1" applyBorder="1" applyAlignment="1">
      <alignment vertical="center"/>
    </xf>
    <xf numFmtId="0" fontId="3" fillId="0" borderId="48" xfId="0" applyFont="1" applyBorder="1" applyAlignment="1">
      <alignment horizontal="left"/>
    </xf>
    <xf numFmtId="0" fontId="3" fillId="0" borderId="47" xfId="0" applyFont="1" applyBorder="1" applyAlignment="1">
      <alignment horizontal="left"/>
    </xf>
    <xf numFmtId="0" fontId="0" fillId="0" borderId="0" xfId="0" applyAlignment="1">
      <alignment vertical="center"/>
    </xf>
    <xf numFmtId="10" fontId="22" fillId="0" borderId="4" xfId="0" applyNumberFormat="1" applyFont="1" applyBorder="1" applyAlignment="1">
      <alignment horizontal="center" vertical="center"/>
    </xf>
    <xf numFmtId="0" fontId="22" fillId="2" borderId="1" xfId="0" applyFont="1" applyFill="1" applyBorder="1" applyAlignment="1">
      <alignment vertical="center" wrapText="1"/>
    </xf>
    <xf numFmtId="168" fontId="3" fillId="0" borderId="0" xfId="0" applyNumberFormat="1" applyFont="1"/>
    <xf numFmtId="0" fontId="3" fillId="0" borderId="0" xfId="0" applyFont="1"/>
    <xf numFmtId="0" fontId="14" fillId="0" borderId="5" xfId="0" applyFont="1" applyBorder="1" applyAlignment="1">
      <alignment vertical="center"/>
    </xf>
    <xf numFmtId="0" fontId="6" fillId="0" borderId="48" xfId="0" applyFont="1" applyBorder="1" applyAlignment="1">
      <alignment vertical="center" wrapText="1"/>
    </xf>
    <xf numFmtId="0" fontId="6" fillId="0" borderId="47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28" fillId="0" borderId="46" xfId="0" applyFont="1" applyBorder="1" applyAlignment="1">
      <alignment horizontal="left" vertical="center"/>
    </xf>
    <xf numFmtId="0" fontId="28" fillId="0" borderId="48" xfId="0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10" fontId="29" fillId="0" borderId="20" xfId="0" applyNumberFormat="1" applyFont="1" applyBorder="1" applyAlignment="1">
      <alignment vertical="center"/>
    </xf>
    <xf numFmtId="165" fontId="5" fillId="0" borderId="13" xfId="0" applyNumberFormat="1" applyFont="1" applyBorder="1" applyAlignment="1">
      <alignment horizontal="center" vertical="center"/>
    </xf>
    <xf numFmtId="0" fontId="3" fillId="0" borderId="27" xfId="0" applyFont="1" applyBorder="1" applyAlignment="1">
      <alignment horizontal="center"/>
    </xf>
    <xf numFmtId="165" fontId="5" fillId="0" borderId="32" xfId="0" applyNumberFormat="1" applyFont="1" applyBorder="1" applyAlignment="1">
      <alignment horizontal="center" vertical="center"/>
    </xf>
    <xf numFmtId="168" fontId="5" fillId="0" borderId="0" xfId="0" applyNumberFormat="1" applyFont="1"/>
    <xf numFmtId="0" fontId="3" fillId="0" borderId="3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68" fontId="5" fillId="0" borderId="0" xfId="0" applyNumberFormat="1" applyFont="1" applyAlignment="1">
      <alignment horizontal="justify" vertical="center"/>
    </xf>
    <xf numFmtId="0" fontId="2" fillId="0" borderId="0" xfId="0" applyFont="1" applyFill="1"/>
    <xf numFmtId="0" fontId="5" fillId="0" borderId="0" xfId="0" applyFont="1" applyFill="1"/>
    <xf numFmtId="0" fontId="5" fillId="0" borderId="11" xfId="0" applyFont="1" applyFill="1" applyBorder="1"/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justify" vertical="center"/>
    </xf>
    <xf numFmtId="0" fontId="31" fillId="0" borderId="1" xfId="0" applyFont="1" applyBorder="1" applyAlignment="1">
      <alignment vertical="center" wrapText="1"/>
    </xf>
    <xf numFmtId="165" fontId="30" fillId="0" borderId="1" xfId="0" applyNumberFormat="1" applyFont="1" applyBorder="1" applyAlignment="1">
      <alignment vertical="center"/>
    </xf>
    <xf numFmtId="165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vertical="center"/>
    </xf>
    <xf numFmtId="0" fontId="30" fillId="0" borderId="4" xfId="0" applyFont="1" applyBorder="1" applyAlignment="1">
      <alignment vertic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5" fillId="0" borderId="18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14" fillId="0" borderId="6" xfId="0" applyFont="1" applyBorder="1" applyAlignment="1">
      <alignment horizontal="center" vertical="center"/>
    </xf>
    <xf numFmtId="165" fontId="30" fillId="0" borderId="51" xfId="0" applyNumberFormat="1" applyFont="1" applyBorder="1" applyAlignment="1">
      <alignment horizontal="center" vertical="center"/>
    </xf>
    <xf numFmtId="165" fontId="30" fillId="0" borderId="1" xfId="0" applyNumberFormat="1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/>
    </xf>
    <xf numFmtId="0" fontId="5" fillId="0" borderId="56" xfId="0" applyFont="1" applyBorder="1"/>
    <xf numFmtId="0" fontId="31" fillId="0" borderId="51" xfId="0" applyFont="1" applyBorder="1" applyAlignment="1">
      <alignment vertical="center" wrapText="1"/>
    </xf>
    <xf numFmtId="0" fontId="30" fillId="0" borderId="51" xfId="0" applyFont="1" applyBorder="1" applyAlignment="1">
      <alignment vertical="center"/>
    </xf>
    <xf numFmtId="0" fontId="30" fillId="0" borderId="52" xfId="0" applyFont="1" applyBorder="1" applyAlignment="1">
      <alignment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4" fontId="31" fillId="0" borderId="1" xfId="0" applyNumberFormat="1" applyFont="1" applyBorder="1" applyAlignment="1">
      <alignment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5" fillId="0" borderId="18" xfId="0" applyFont="1" applyBorder="1"/>
    <xf numFmtId="0" fontId="30" fillId="0" borderId="1" xfId="0" applyFont="1" applyBorder="1" applyAlignment="1">
      <alignment horizontal="center" vertical="center"/>
    </xf>
    <xf numFmtId="167" fontId="26" fillId="2" borderId="1" xfId="2" applyNumberFormat="1" applyFont="1" applyFill="1" applyBorder="1" applyAlignment="1" applyProtection="1">
      <alignment vertical="center" wrapText="1"/>
      <protection locked="0"/>
    </xf>
    <xf numFmtId="0" fontId="31" fillId="0" borderId="0" xfId="0" applyFont="1" applyBorder="1" applyAlignment="1">
      <alignment horizontal="justify" vertical="center"/>
    </xf>
    <xf numFmtId="0" fontId="31" fillId="0" borderId="0" xfId="0" applyFont="1" applyBorder="1" applyAlignment="1">
      <alignment vertical="center" wrapText="1"/>
    </xf>
    <xf numFmtId="165" fontId="30" fillId="0" borderId="0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5" fillId="0" borderId="16" xfId="0" applyFont="1" applyBorder="1"/>
    <xf numFmtId="0" fontId="3" fillId="0" borderId="17" xfId="0" applyFont="1" applyBorder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1" fillId="0" borderId="51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14" fontId="30" fillId="0" borderId="51" xfId="0" applyNumberFormat="1" applyFont="1" applyBorder="1" applyAlignment="1">
      <alignment horizontal="center" vertical="center"/>
    </xf>
    <xf numFmtId="0" fontId="30" fillId="0" borderId="51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4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14" fontId="17" fillId="0" borderId="52" xfId="0" applyNumberFormat="1" applyFont="1" applyBorder="1" applyAlignment="1">
      <alignment horizontal="center" vertical="center"/>
    </xf>
    <xf numFmtId="14" fontId="17" fillId="0" borderId="61" xfId="0" applyNumberFormat="1" applyFont="1" applyBorder="1" applyAlignment="1">
      <alignment horizontal="center" vertical="center"/>
    </xf>
    <xf numFmtId="14" fontId="17" fillId="0" borderId="2" xfId="0" applyNumberFormat="1" applyFont="1" applyBorder="1" applyAlignment="1">
      <alignment horizontal="center" vertical="center"/>
    </xf>
    <xf numFmtId="14" fontId="17" fillId="0" borderId="3" xfId="0" applyNumberFormat="1" applyFont="1" applyBorder="1" applyAlignment="1">
      <alignment horizontal="center" vertical="center"/>
    </xf>
    <xf numFmtId="0" fontId="31" fillId="0" borderId="51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10" fontId="5" fillId="0" borderId="45" xfId="0" applyNumberFormat="1" applyFont="1" applyBorder="1" applyAlignment="1">
      <alignment horizontal="center" vertical="center"/>
    </xf>
    <xf numFmtId="10" fontId="5" fillId="0" borderId="39" xfId="0" applyNumberFormat="1" applyFont="1" applyBorder="1" applyAlignment="1">
      <alignment horizontal="center" vertical="center"/>
    </xf>
    <xf numFmtId="10" fontId="5" fillId="0" borderId="40" xfId="0" applyNumberFormat="1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0" fontId="29" fillId="0" borderId="18" xfId="0" applyNumberFormat="1" applyFont="1" applyBorder="1" applyAlignment="1">
      <alignment horizontal="center" vertical="center"/>
    </xf>
    <xf numFmtId="10" fontId="29" fillId="0" borderId="19" xfId="0" applyNumberFormat="1" applyFont="1" applyBorder="1" applyAlignment="1">
      <alignment horizontal="center" vertical="center"/>
    </xf>
    <xf numFmtId="10" fontId="5" fillId="0" borderId="33" xfId="1" applyNumberFormat="1" applyFont="1" applyBorder="1" applyAlignment="1">
      <alignment horizontal="center" vertical="center"/>
    </xf>
    <xf numFmtId="10" fontId="5" fillId="0" borderId="35" xfId="1" applyNumberFormat="1" applyFont="1" applyBorder="1" applyAlignment="1">
      <alignment horizontal="center" vertical="center"/>
    </xf>
    <xf numFmtId="10" fontId="5" fillId="0" borderId="41" xfId="1" applyNumberFormat="1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165" fontId="5" fillId="0" borderId="10" xfId="0" applyNumberFormat="1" applyFont="1" applyBorder="1" applyAlignment="1">
      <alignment horizontal="right" vertical="center"/>
    </xf>
    <xf numFmtId="165" fontId="5" fillId="0" borderId="31" xfId="0" applyNumberFormat="1" applyFont="1" applyBorder="1" applyAlignment="1">
      <alignment horizontal="right" vertical="center"/>
    </xf>
    <xf numFmtId="165" fontId="5" fillId="0" borderId="12" xfId="0" applyNumberFormat="1" applyFont="1" applyBorder="1" applyAlignment="1">
      <alignment horizontal="right" vertical="center"/>
    </xf>
    <xf numFmtId="165" fontId="5" fillId="0" borderId="30" xfId="0" applyNumberFormat="1" applyFont="1" applyBorder="1" applyAlignment="1">
      <alignment horizontal="right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wrapText="1"/>
    </xf>
    <xf numFmtId="0" fontId="6" fillId="0" borderId="20" xfId="0" applyFont="1" applyBorder="1" applyAlignment="1">
      <alignment horizontal="center" wrapText="1"/>
    </xf>
    <xf numFmtId="165" fontId="5" fillId="0" borderId="14" xfId="0" applyNumberFormat="1" applyFont="1" applyBorder="1" applyAlignment="1">
      <alignment horizontal="center" vertical="center"/>
    </xf>
    <xf numFmtId="165" fontId="5" fillId="0" borderId="15" xfId="0" applyNumberFormat="1" applyFont="1" applyBorder="1" applyAlignment="1">
      <alignment horizontal="center" vertical="center"/>
    </xf>
    <xf numFmtId="10" fontId="5" fillId="0" borderId="34" xfId="1" applyNumberFormat="1" applyFont="1" applyBorder="1" applyAlignment="1">
      <alignment horizontal="center" vertical="center"/>
    </xf>
    <xf numFmtId="10" fontId="5" fillId="0" borderId="44" xfId="1" applyNumberFormat="1" applyFont="1" applyBorder="1" applyAlignment="1">
      <alignment horizontal="center" vertical="center"/>
    </xf>
    <xf numFmtId="10" fontId="5" fillId="0" borderId="42" xfId="1" applyNumberFormat="1" applyFont="1" applyBorder="1" applyAlignment="1">
      <alignment horizontal="center" vertical="center"/>
    </xf>
    <xf numFmtId="0" fontId="14" fillId="0" borderId="22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3" fillId="0" borderId="21" xfId="0" applyFont="1" applyFill="1" applyBorder="1" applyAlignment="1">
      <alignment horizontal="left" vertical="top" wrapText="1"/>
    </xf>
    <xf numFmtId="0" fontId="3" fillId="0" borderId="22" xfId="0" applyFont="1" applyFill="1" applyBorder="1" applyAlignment="1">
      <alignment horizontal="left" vertical="top" wrapText="1"/>
    </xf>
    <xf numFmtId="0" fontId="3" fillId="0" borderId="23" xfId="0" applyFont="1" applyFill="1" applyBorder="1" applyAlignment="1">
      <alignment horizontal="left" vertical="top" wrapText="1"/>
    </xf>
    <xf numFmtId="0" fontId="3" fillId="0" borderId="24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25" xfId="0" applyFont="1" applyFill="1" applyBorder="1" applyAlignment="1">
      <alignment horizontal="left" vertical="top" wrapText="1"/>
    </xf>
    <xf numFmtId="0" fontId="3" fillId="0" borderId="16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 wrapText="1"/>
    </xf>
    <xf numFmtId="0" fontId="5" fillId="0" borderId="13" xfId="0" applyFont="1" applyBorder="1" applyAlignment="1">
      <alignment horizontal="center" wrapText="1"/>
    </xf>
    <xf numFmtId="0" fontId="5" fillId="0" borderId="30" xfId="0" applyFont="1" applyBorder="1" applyAlignment="1">
      <alignment horizontal="center" wrapText="1"/>
    </xf>
    <xf numFmtId="0" fontId="12" fillId="0" borderId="18" xfId="0" applyFont="1" applyBorder="1" applyAlignment="1" applyProtection="1">
      <alignment horizontal="center"/>
      <protection locked="0"/>
    </xf>
    <xf numFmtId="0" fontId="12" fillId="0" borderId="19" xfId="0" applyFont="1" applyBorder="1" applyAlignment="1" applyProtection="1">
      <alignment horizontal="center"/>
      <protection locked="0"/>
    </xf>
    <xf numFmtId="0" fontId="12" fillId="0" borderId="20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19" xfId="0" applyFont="1" applyBorder="1" applyAlignment="1" applyProtection="1">
      <alignment horizontal="center"/>
      <protection locked="0"/>
    </xf>
    <xf numFmtId="0" fontId="11" fillId="0" borderId="20" xfId="0" applyFont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18" xfId="0" applyFont="1" applyFill="1" applyBorder="1" applyAlignment="1">
      <alignment horizontal="left"/>
    </xf>
    <xf numFmtId="0" fontId="2" fillId="0" borderId="19" xfId="0" applyFont="1" applyFill="1" applyBorder="1" applyAlignment="1">
      <alignment horizontal="left"/>
    </xf>
    <xf numFmtId="0" fontId="2" fillId="0" borderId="20" xfId="0" applyFont="1" applyFill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5" fillId="0" borderId="7" xfId="0" applyNumberFormat="1" applyFont="1" applyBorder="1" applyAlignment="1">
      <alignment horizontal="right" vertical="center"/>
    </xf>
    <xf numFmtId="165" fontId="5" fillId="0" borderId="29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14" fillId="0" borderId="32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left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/>
    </xf>
    <xf numFmtId="165" fontId="2" fillId="0" borderId="41" xfId="0" applyNumberFormat="1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14" fillId="0" borderId="21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/>
    </xf>
    <xf numFmtId="0" fontId="5" fillId="0" borderId="52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/>
    </xf>
    <xf numFmtId="165" fontId="5" fillId="0" borderId="4" xfId="0" applyNumberFormat="1" applyFont="1" applyBorder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10" fontId="5" fillId="0" borderId="6" xfId="0" applyNumberFormat="1" applyFont="1" applyBorder="1" applyAlignment="1">
      <alignment horizontal="center" vertical="center"/>
    </xf>
    <xf numFmtId="0" fontId="3" fillId="0" borderId="54" xfId="0" applyFont="1" applyBorder="1" applyAlignment="1">
      <alignment horizontal="center" wrapText="1"/>
    </xf>
    <xf numFmtId="0" fontId="3" fillId="0" borderId="49" xfId="0" applyFont="1" applyBorder="1" applyAlignment="1">
      <alignment horizontal="center" wrapText="1"/>
    </xf>
    <xf numFmtId="0" fontId="3" fillId="0" borderId="58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3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/>
    </xf>
    <xf numFmtId="165" fontId="5" fillId="0" borderId="26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/>
    </xf>
  </cellXfs>
  <cellStyles count="7">
    <cellStyle name="Millares 2" xfId="2"/>
    <cellStyle name="Nivel 7" xfId="4"/>
    <cellStyle name="Normal" xfId="0" builtinId="0"/>
    <cellStyle name="Normal 2" xfId="3"/>
    <cellStyle name="Normal 2 2" xfId="6"/>
    <cellStyle name="Normal 4" xfId="5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742270</xdr:colOff>
      <xdr:row>0</xdr:row>
      <xdr:rowOff>150814</xdr:rowOff>
    </xdr:from>
    <xdr:to>
      <xdr:col>9</xdr:col>
      <xdr:colOff>28988</xdr:colOff>
      <xdr:row>4</xdr:row>
      <xdr:rowOff>86773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E1B8A848-C8E9-453D-917D-1ECDCA87B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2458" y="150814"/>
          <a:ext cx="1210768" cy="745584"/>
        </a:xfrm>
        <a:prstGeom prst="rect">
          <a:avLst/>
        </a:prstGeom>
      </xdr:spPr>
    </xdr:pic>
    <xdr:clientData/>
  </xdr:twoCellAnchor>
  <xdr:twoCellAnchor editAs="oneCell">
    <xdr:from>
      <xdr:col>1</xdr:col>
      <xdr:colOff>1800225</xdr:colOff>
      <xdr:row>1</xdr:row>
      <xdr:rowOff>19050</xdr:rowOff>
    </xdr:from>
    <xdr:to>
      <xdr:col>2</xdr:col>
      <xdr:colOff>598620</xdr:colOff>
      <xdr:row>5</xdr:row>
      <xdr:rowOff>123904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19325" y="228600"/>
          <a:ext cx="798645" cy="914479"/>
        </a:xfrm>
        <a:prstGeom prst="rect">
          <a:avLst/>
        </a:prstGeom>
      </xdr:spPr>
    </xdr:pic>
    <xdr:clientData/>
  </xdr:twoCellAnchor>
  <xdr:twoCellAnchor>
    <xdr:from>
      <xdr:col>3</xdr:col>
      <xdr:colOff>85725</xdr:colOff>
      <xdr:row>202</xdr:row>
      <xdr:rowOff>19050</xdr:rowOff>
    </xdr:from>
    <xdr:to>
      <xdr:col>4</xdr:col>
      <xdr:colOff>2143125</xdr:colOff>
      <xdr:row>203</xdr:row>
      <xdr:rowOff>0</xdr:rowOff>
    </xdr:to>
    <xdr:pic>
      <xdr:nvPicPr>
        <xdr:cNvPr id="6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47644050"/>
          <a:ext cx="278130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N216"/>
  <sheetViews>
    <sheetView tabSelected="1" view="pageBreakPreview" topLeftCell="A198" zoomScaleNormal="100" zoomScaleSheetLayoutView="100" workbookViewId="0">
      <selection activeCell="F156" sqref="F156:L156"/>
    </sheetView>
  </sheetViews>
  <sheetFormatPr baseColWidth="10" defaultColWidth="11.42578125" defaultRowHeight="14.25" x14ac:dyDescent="0.2"/>
  <cols>
    <col min="1" max="1" width="6.28515625" style="1" customWidth="1"/>
    <col min="2" max="2" width="30" style="1" customWidth="1"/>
    <col min="3" max="3" width="17.140625" style="1" customWidth="1"/>
    <col min="4" max="4" width="10.85546875" style="1" customWidth="1"/>
    <col min="5" max="5" width="33.85546875" style="1" customWidth="1"/>
    <col min="6" max="7" width="15" style="1" customWidth="1"/>
    <col min="8" max="8" width="16.42578125" style="1" customWidth="1"/>
    <col min="9" max="9" width="12.42578125" style="1" bestFit="1" customWidth="1"/>
    <col min="10" max="10" width="3.85546875" style="1" customWidth="1"/>
    <col min="11" max="11" width="5.140625" style="1" customWidth="1"/>
    <col min="12" max="12" width="14.140625" style="1" customWidth="1"/>
    <col min="13" max="13" width="11.42578125" style="1"/>
    <col min="14" max="14" width="12.42578125" style="1" bestFit="1" customWidth="1"/>
    <col min="15" max="16384" width="11.42578125" style="1"/>
  </cols>
  <sheetData>
    <row r="1" spans="2:12" ht="16.5" thickBot="1" x14ac:dyDescent="0.3">
      <c r="B1" s="304" t="s">
        <v>310</v>
      </c>
      <c r="C1" s="305"/>
      <c r="D1" s="305"/>
      <c r="E1" s="305"/>
      <c r="F1" s="305"/>
      <c r="G1" s="305"/>
      <c r="H1" s="305"/>
      <c r="I1" s="305"/>
      <c r="J1" s="305"/>
      <c r="K1" s="305"/>
      <c r="L1" s="306"/>
    </row>
    <row r="2" spans="2:12" ht="16.5" thickBot="1" x14ac:dyDescent="0.3">
      <c r="B2" s="304" t="s">
        <v>288</v>
      </c>
      <c r="C2" s="305"/>
      <c r="D2" s="305"/>
      <c r="E2" s="305"/>
      <c r="F2" s="305"/>
      <c r="G2" s="305"/>
      <c r="H2" s="305"/>
      <c r="I2" s="305"/>
      <c r="J2" s="305"/>
      <c r="K2" s="305"/>
      <c r="L2" s="306"/>
    </row>
    <row r="3" spans="2:12" ht="15.75" thickBot="1" x14ac:dyDescent="0.25">
      <c r="B3" s="307" t="s">
        <v>292</v>
      </c>
      <c r="C3" s="308"/>
      <c r="D3" s="308"/>
      <c r="E3" s="308"/>
      <c r="F3" s="308"/>
      <c r="G3" s="308"/>
      <c r="H3" s="308"/>
      <c r="I3" s="308"/>
      <c r="J3" s="308"/>
      <c r="K3" s="308"/>
      <c r="L3" s="309"/>
    </row>
    <row r="4" spans="2:12" ht="15.75" thickBot="1" x14ac:dyDescent="0.25">
      <c r="B4" s="307" t="s">
        <v>293</v>
      </c>
      <c r="C4" s="308"/>
      <c r="D4" s="308"/>
      <c r="E4" s="308"/>
      <c r="F4" s="308"/>
      <c r="G4" s="308"/>
      <c r="H4" s="308"/>
      <c r="I4" s="308"/>
      <c r="J4" s="308"/>
      <c r="K4" s="308"/>
      <c r="L4" s="309"/>
    </row>
    <row r="5" spans="2:12" ht="15.75" thickBot="1" x14ac:dyDescent="0.25">
      <c r="B5" s="307" t="s">
        <v>294</v>
      </c>
      <c r="C5" s="308"/>
      <c r="D5" s="308"/>
      <c r="E5" s="308"/>
      <c r="F5" s="308"/>
      <c r="G5" s="308"/>
      <c r="H5" s="308"/>
      <c r="I5" s="308"/>
      <c r="J5" s="308"/>
      <c r="K5" s="308"/>
      <c r="L5" s="309"/>
    </row>
    <row r="6" spans="2:12" ht="15.75" thickBot="1" x14ac:dyDescent="0.25">
      <c r="B6" s="307" t="s">
        <v>309</v>
      </c>
      <c r="C6" s="308"/>
      <c r="D6" s="308"/>
      <c r="E6" s="308"/>
      <c r="F6" s="308"/>
      <c r="G6" s="308"/>
      <c r="H6" s="308"/>
      <c r="I6" s="308"/>
      <c r="J6" s="308"/>
      <c r="K6" s="308"/>
      <c r="L6" s="309"/>
    </row>
    <row r="7" spans="2:12" ht="15.75" thickBot="1" x14ac:dyDescent="0.25">
      <c r="B7" s="307" t="s">
        <v>295</v>
      </c>
      <c r="C7" s="308"/>
      <c r="D7" s="308"/>
      <c r="E7" s="308"/>
      <c r="F7" s="308"/>
      <c r="G7" s="308"/>
      <c r="H7" s="308"/>
      <c r="I7" s="308"/>
      <c r="J7" s="308"/>
      <c r="K7" s="308"/>
      <c r="L7" s="309"/>
    </row>
    <row r="8" spans="2:12" ht="10.5" customHeight="1" thickBot="1" x14ac:dyDescent="0.25"/>
    <row r="9" spans="2:12" ht="16.5" thickBot="1" x14ac:dyDescent="0.3">
      <c r="B9" s="310" t="s">
        <v>51</v>
      </c>
      <c r="C9" s="311"/>
      <c r="D9" s="311"/>
      <c r="E9" s="311"/>
      <c r="F9" s="311"/>
      <c r="G9" s="311"/>
      <c r="H9" s="311"/>
      <c r="I9" s="311"/>
      <c r="J9" s="311"/>
      <c r="K9" s="311"/>
      <c r="L9" s="312"/>
    </row>
    <row r="10" spans="2:12" ht="12" customHeight="1" thickBot="1" x14ac:dyDescent="0.25"/>
    <row r="11" spans="2:12" ht="16.5" thickBot="1" x14ac:dyDescent="0.3">
      <c r="B11" s="310" t="s">
        <v>26</v>
      </c>
      <c r="C11" s="311"/>
      <c r="D11" s="311"/>
      <c r="E11" s="311"/>
      <c r="F11" s="311"/>
      <c r="G11" s="311"/>
      <c r="H11" s="311"/>
      <c r="I11" s="311"/>
      <c r="J11" s="311"/>
      <c r="K11" s="311"/>
      <c r="L11" s="312"/>
    </row>
    <row r="12" spans="2:12" ht="15" thickBot="1" x14ac:dyDescent="0.25">
      <c r="B12" s="7"/>
      <c r="C12" s="8"/>
      <c r="D12" s="8"/>
      <c r="E12" s="8"/>
      <c r="F12" s="8"/>
      <c r="G12" s="8"/>
      <c r="H12" s="8"/>
      <c r="I12" s="8"/>
      <c r="J12" s="8"/>
      <c r="K12" s="8"/>
      <c r="L12" s="9"/>
    </row>
    <row r="13" spans="2:12" ht="15.75" customHeight="1" thickBot="1" x14ac:dyDescent="0.25">
      <c r="B13" s="314" t="s">
        <v>296</v>
      </c>
      <c r="C13" s="315"/>
      <c r="D13" s="18"/>
      <c r="E13" s="18"/>
      <c r="F13" s="314" t="s">
        <v>289</v>
      </c>
      <c r="G13" s="315"/>
      <c r="H13" s="315"/>
      <c r="I13" s="315"/>
      <c r="J13" s="315"/>
      <c r="K13" s="315"/>
      <c r="L13" s="319"/>
    </row>
    <row r="14" spans="2:12" ht="7.5" customHeight="1" thickBot="1" x14ac:dyDescent="0.25">
      <c r="B14" s="11"/>
      <c r="C14" s="2"/>
      <c r="D14" s="2"/>
      <c r="E14" s="2"/>
      <c r="F14" s="2"/>
      <c r="L14" s="10"/>
    </row>
    <row r="15" spans="2:12" ht="15.75" customHeight="1" thickBot="1" x14ac:dyDescent="0.25">
      <c r="B15" s="314" t="s">
        <v>297</v>
      </c>
      <c r="C15" s="315"/>
      <c r="D15" s="18"/>
      <c r="E15" s="18"/>
      <c r="F15" s="320" t="s">
        <v>290</v>
      </c>
      <c r="G15" s="321"/>
      <c r="H15" s="321"/>
      <c r="I15" s="321"/>
      <c r="J15" s="321"/>
      <c r="K15" s="321"/>
      <c r="L15" s="322"/>
    </row>
    <row r="16" spans="2:12" ht="6.75" customHeight="1" thickBot="1" x14ac:dyDescent="0.25">
      <c r="B16" s="11"/>
      <c r="C16" s="2"/>
      <c r="D16" s="2"/>
      <c r="E16" s="2"/>
      <c r="F16" s="2"/>
      <c r="L16" s="10"/>
    </row>
    <row r="17" spans="2:12" ht="15.75" customHeight="1" thickBot="1" x14ac:dyDescent="0.25">
      <c r="B17" s="314" t="s">
        <v>298</v>
      </c>
      <c r="C17" s="315"/>
      <c r="D17" s="18"/>
      <c r="E17" s="18"/>
      <c r="F17" s="314" t="s">
        <v>299</v>
      </c>
      <c r="G17" s="315"/>
      <c r="H17" s="315"/>
      <c r="I17" s="315"/>
      <c r="J17" s="315"/>
      <c r="K17" s="315"/>
      <c r="L17" s="319"/>
    </row>
    <row r="18" spans="2:12" ht="8.25" customHeight="1" thickBot="1" x14ac:dyDescent="0.25">
      <c r="B18" s="11"/>
      <c r="C18" s="2"/>
      <c r="D18" s="2"/>
      <c r="E18" s="2"/>
      <c r="F18" s="2"/>
      <c r="L18" s="10"/>
    </row>
    <row r="19" spans="2:12" ht="15" customHeight="1" thickBot="1" x14ac:dyDescent="0.25">
      <c r="B19" s="314" t="s">
        <v>300</v>
      </c>
      <c r="C19" s="315"/>
      <c r="D19" s="18"/>
      <c r="E19" s="18"/>
      <c r="F19" s="316" t="s">
        <v>301</v>
      </c>
      <c r="G19" s="317"/>
      <c r="H19" s="317"/>
      <c r="I19" s="317"/>
      <c r="J19" s="317"/>
      <c r="K19" s="317"/>
      <c r="L19" s="318"/>
    </row>
    <row r="20" spans="2:12" ht="7.5" customHeight="1" thickBot="1" x14ac:dyDescent="0.25">
      <c r="B20" s="11"/>
      <c r="C20" s="2"/>
      <c r="D20" s="2"/>
      <c r="E20" s="2"/>
      <c r="F20" s="168"/>
      <c r="G20" s="169"/>
      <c r="H20" s="169"/>
      <c r="I20" s="169"/>
      <c r="J20" s="169"/>
      <c r="K20" s="169"/>
      <c r="L20" s="170"/>
    </row>
    <row r="21" spans="2:12" ht="15" thickBot="1" x14ac:dyDescent="0.25">
      <c r="B21" s="316" t="s">
        <v>302</v>
      </c>
      <c r="C21" s="317"/>
      <c r="D21" s="18"/>
      <c r="E21" s="18"/>
      <c r="F21" s="316" t="s">
        <v>312</v>
      </c>
      <c r="G21" s="317"/>
      <c r="H21" s="317"/>
      <c r="I21" s="318"/>
      <c r="J21" s="168"/>
      <c r="K21" s="168"/>
      <c r="L21" s="170"/>
    </row>
    <row r="22" spans="2:12" ht="13.5" customHeight="1" thickBot="1" x14ac:dyDescent="0.25">
      <c r="B22" s="11"/>
      <c r="C22" s="2"/>
      <c r="D22" s="2"/>
      <c r="E22" s="2"/>
      <c r="F22" s="2"/>
      <c r="L22" s="10"/>
    </row>
    <row r="23" spans="2:12" ht="15.75" customHeight="1" thickBot="1" x14ac:dyDescent="0.3">
      <c r="B23" s="268" t="s">
        <v>313</v>
      </c>
      <c r="C23" s="269"/>
      <c r="D23" s="269"/>
      <c r="E23" s="269"/>
      <c r="F23" s="269"/>
      <c r="G23" s="269"/>
      <c r="H23" s="269"/>
      <c r="I23" s="269"/>
      <c r="J23" s="269"/>
      <c r="K23" s="269"/>
      <c r="L23" s="270"/>
    </row>
    <row r="24" spans="2:12" ht="13.5" customHeight="1" thickBot="1" x14ac:dyDescent="0.25">
      <c r="B24" s="16"/>
      <c r="C24" s="17"/>
      <c r="D24" s="17"/>
      <c r="E24" s="17"/>
      <c r="F24" s="25"/>
      <c r="G24" s="26"/>
      <c r="H24" s="26"/>
      <c r="I24" s="26"/>
      <c r="J24" s="26"/>
      <c r="K24" s="26"/>
      <c r="L24" s="27"/>
    </row>
    <row r="25" spans="2:12" ht="15" customHeight="1" x14ac:dyDescent="0.25">
      <c r="B25" s="313" t="s">
        <v>27</v>
      </c>
      <c r="C25" s="313"/>
      <c r="D25" s="313"/>
      <c r="E25" s="313"/>
      <c r="F25" s="313"/>
      <c r="G25" s="313"/>
      <c r="H25" s="313"/>
      <c r="I25" s="313"/>
      <c r="J25" s="313"/>
      <c r="K25" s="313"/>
      <c r="L25" s="313"/>
    </row>
    <row r="26" spans="2:12" ht="9.75" customHeight="1" thickBot="1" x14ac:dyDescent="0.25"/>
    <row r="27" spans="2:12" ht="22.5" customHeight="1" thickBot="1" x14ac:dyDescent="0.3">
      <c r="B27" s="268" t="s">
        <v>0</v>
      </c>
      <c r="C27" s="269"/>
      <c r="D27" s="269"/>
      <c r="E27" s="269"/>
      <c r="F27" s="269"/>
      <c r="G27" s="269"/>
      <c r="H27" s="269"/>
      <c r="I27" s="269"/>
      <c r="J27" s="269"/>
      <c r="K27" s="269"/>
      <c r="L27" s="270"/>
    </row>
    <row r="28" spans="2:12" ht="12.75" customHeight="1" thickBot="1" x14ac:dyDescent="0.25"/>
    <row r="29" spans="2:12" ht="23.25" customHeight="1" thickBot="1" x14ac:dyDescent="0.25">
      <c r="B29" s="35" t="s">
        <v>1</v>
      </c>
      <c r="C29" s="36" t="s">
        <v>2</v>
      </c>
      <c r="D29" s="37" t="s">
        <v>3</v>
      </c>
      <c r="E29" s="350" t="s">
        <v>28</v>
      </c>
      <c r="F29" s="334"/>
      <c r="G29" s="334"/>
      <c r="H29" s="334"/>
      <c r="I29" s="334"/>
      <c r="J29" s="334"/>
      <c r="K29" s="334"/>
      <c r="L29" s="335"/>
    </row>
    <row r="30" spans="2:12" ht="15" customHeight="1" x14ac:dyDescent="0.2">
      <c r="B30" s="21" t="s">
        <v>291</v>
      </c>
      <c r="C30" s="20">
        <v>31650806</v>
      </c>
      <c r="D30" s="42">
        <f>C30/C37</f>
        <v>0.21746596477526012</v>
      </c>
      <c r="E30" s="347" t="s">
        <v>314</v>
      </c>
      <c r="F30" s="287"/>
      <c r="G30" s="287"/>
      <c r="H30" s="287"/>
      <c r="I30" s="287"/>
      <c r="J30" s="287"/>
      <c r="K30" s="287"/>
      <c r="L30" s="288"/>
    </row>
    <row r="31" spans="2:12" ht="21" customHeight="1" x14ac:dyDescent="0.2">
      <c r="B31" s="21" t="s">
        <v>5</v>
      </c>
      <c r="C31" s="20">
        <v>54600000</v>
      </c>
      <c r="D31" s="42">
        <f>C31/C37</f>
        <v>0.37514500189123784</v>
      </c>
      <c r="E31" s="348"/>
      <c r="F31" s="289"/>
      <c r="G31" s="289"/>
      <c r="H31" s="289"/>
      <c r="I31" s="289"/>
      <c r="J31" s="289"/>
      <c r="K31" s="289"/>
      <c r="L31" s="290"/>
    </row>
    <row r="32" spans="2:12" ht="18.75" customHeight="1" x14ac:dyDescent="0.2">
      <c r="B32" s="21" t="s">
        <v>6</v>
      </c>
      <c r="C32" s="20">
        <v>56900361</v>
      </c>
      <c r="D32" s="42">
        <f>C32/C37</f>
        <v>0.39095029368053325</v>
      </c>
      <c r="E32" s="348"/>
      <c r="F32" s="289"/>
      <c r="G32" s="289"/>
      <c r="H32" s="289"/>
      <c r="I32" s="289"/>
      <c r="J32" s="289"/>
      <c r="K32" s="289"/>
      <c r="L32" s="290"/>
    </row>
    <row r="33" spans="2:12" ht="15" customHeight="1" x14ac:dyDescent="0.2">
      <c r="B33" s="40" t="s">
        <v>32</v>
      </c>
      <c r="C33" s="20">
        <v>0</v>
      </c>
      <c r="D33" s="42">
        <f>C33/C37</f>
        <v>0</v>
      </c>
      <c r="E33" s="348"/>
      <c r="F33" s="289"/>
      <c r="G33" s="289"/>
      <c r="H33" s="289"/>
      <c r="I33" s="289"/>
      <c r="J33" s="289"/>
      <c r="K33" s="289"/>
      <c r="L33" s="290"/>
    </row>
    <row r="34" spans="2:12" ht="18.75" customHeight="1" x14ac:dyDescent="0.2">
      <c r="B34" s="21" t="s">
        <v>7</v>
      </c>
      <c r="C34" s="20">
        <v>0</v>
      </c>
      <c r="D34" s="42">
        <f>C34/C37</f>
        <v>0</v>
      </c>
      <c r="E34" s="348"/>
      <c r="F34" s="289"/>
      <c r="G34" s="289"/>
      <c r="H34" s="289"/>
      <c r="I34" s="289"/>
      <c r="J34" s="289"/>
      <c r="K34" s="289"/>
      <c r="L34" s="290"/>
    </row>
    <row r="35" spans="2:12" ht="19.5" customHeight="1" x14ac:dyDescent="0.2">
      <c r="B35" s="21" t="s">
        <v>8</v>
      </c>
      <c r="C35" s="20">
        <v>2392555.36</v>
      </c>
      <c r="D35" s="42">
        <f>C35/C37</f>
        <v>1.6438739652968704E-2</v>
      </c>
      <c r="E35" s="348"/>
      <c r="F35" s="289"/>
      <c r="G35" s="289"/>
      <c r="H35" s="289"/>
      <c r="I35" s="289"/>
      <c r="J35" s="289"/>
      <c r="K35" s="289"/>
      <c r="L35" s="290"/>
    </row>
    <row r="36" spans="2:12" ht="18" customHeight="1" thickBot="1" x14ac:dyDescent="0.25">
      <c r="B36" s="43" t="s">
        <v>10</v>
      </c>
      <c r="C36" s="44">
        <v>0</v>
      </c>
      <c r="D36" s="45">
        <f>C36/C37</f>
        <v>0</v>
      </c>
      <c r="E36" s="348"/>
      <c r="F36" s="289"/>
      <c r="G36" s="289"/>
      <c r="H36" s="289"/>
      <c r="I36" s="289"/>
      <c r="J36" s="289"/>
      <c r="K36" s="289"/>
      <c r="L36" s="290"/>
    </row>
    <row r="37" spans="2:12" ht="21" customHeight="1" thickBot="1" x14ac:dyDescent="0.25">
      <c r="B37" s="46" t="s">
        <v>9</v>
      </c>
      <c r="C37" s="47">
        <f>SUM(C30:C36)</f>
        <v>145543722.36000001</v>
      </c>
      <c r="D37" s="48">
        <f>SUM(D30:D36)</f>
        <v>0.99999999999999989</v>
      </c>
      <c r="E37" s="349"/>
      <c r="F37" s="291"/>
      <c r="G37" s="291"/>
      <c r="H37" s="291"/>
      <c r="I37" s="291"/>
      <c r="J37" s="291"/>
      <c r="K37" s="291"/>
      <c r="L37" s="292"/>
    </row>
    <row r="38" spans="2:12" ht="11.25" customHeight="1" thickBot="1" x14ac:dyDescent="0.3">
      <c r="B38" s="6"/>
      <c r="C38" s="5"/>
      <c r="D38" s="5"/>
      <c r="E38" s="5"/>
      <c r="F38" s="4"/>
      <c r="G38" s="19"/>
      <c r="H38" s="19"/>
      <c r="I38" s="19"/>
      <c r="J38" s="19"/>
      <c r="K38" s="19"/>
      <c r="L38" s="19"/>
    </row>
    <row r="39" spans="2:12" ht="15" x14ac:dyDescent="0.25">
      <c r="B39" s="330" t="s">
        <v>11</v>
      </c>
      <c r="C39" s="331"/>
      <c r="D39" s="331"/>
      <c r="E39" s="331"/>
      <c r="F39" s="331"/>
      <c r="G39" s="331"/>
      <c r="H39" s="331"/>
      <c r="I39" s="331"/>
      <c r="J39" s="331"/>
      <c r="K39" s="331"/>
      <c r="L39" s="332"/>
    </row>
    <row r="40" spans="2:12" ht="14.25" customHeight="1" x14ac:dyDescent="0.2">
      <c r="B40" s="325" t="s">
        <v>18</v>
      </c>
      <c r="C40" s="326"/>
      <c r="D40" s="326"/>
      <c r="E40" s="327" t="s">
        <v>267</v>
      </c>
      <c r="F40" s="323" t="s">
        <v>280</v>
      </c>
      <c r="G40" s="323" t="s">
        <v>3</v>
      </c>
      <c r="H40" s="323" t="s">
        <v>4</v>
      </c>
      <c r="I40" s="323"/>
      <c r="J40" s="323"/>
      <c r="K40" s="323"/>
      <c r="L40" s="324"/>
    </row>
    <row r="41" spans="2:12" x14ac:dyDescent="0.2">
      <c r="B41" s="29" t="s">
        <v>19</v>
      </c>
      <c r="C41" s="28" t="s">
        <v>265</v>
      </c>
      <c r="D41" s="28" t="s">
        <v>266</v>
      </c>
      <c r="E41" s="327"/>
      <c r="F41" s="323"/>
      <c r="G41" s="323"/>
      <c r="H41" s="323"/>
      <c r="I41" s="323"/>
      <c r="J41" s="323"/>
      <c r="K41" s="323"/>
      <c r="L41" s="324"/>
    </row>
    <row r="42" spans="2:12" ht="15" x14ac:dyDescent="0.25">
      <c r="B42" s="34"/>
      <c r="C42" s="20"/>
      <c r="D42" s="20"/>
      <c r="E42" s="20"/>
      <c r="F42" s="32"/>
      <c r="G42" s="33"/>
      <c r="H42" s="351" t="s">
        <v>339</v>
      </c>
      <c r="I42" s="352"/>
      <c r="J42" s="352"/>
      <c r="K42" s="352"/>
      <c r="L42" s="353"/>
    </row>
    <row r="43" spans="2:12" x14ac:dyDescent="0.2">
      <c r="B43" s="54" t="s">
        <v>56</v>
      </c>
      <c r="C43" s="55">
        <v>1</v>
      </c>
      <c r="D43" s="55" t="s">
        <v>57</v>
      </c>
      <c r="E43" s="56" t="s">
        <v>58</v>
      </c>
      <c r="F43" s="57">
        <f>+F44</f>
        <v>137748986</v>
      </c>
      <c r="G43" s="58"/>
      <c r="H43" s="354"/>
      <c r="I43" s="355"/>
      <c r="J43" s="355"/>
      <c r="K43" s="355"/>
      <c r="L43" s="356"/>
    </row>
    <row r="44" spans="2:12" x14ac:dyDescent="0.2">
      <c r="B44" s="59" t="s">
        <v>59</v>
      </c>
      <c r="C44" s="60">
        <v>2</v>
      </c>
      <c r="D44" s="60" t="s">
        <v>57</v>
      </c>
      <c r="E44" s="61" t="s">
        <v>60</v>
      </c>
      <c r="F44" s="62">
        <f t="shared" ref="F44" si="0">+F45+F144</f>
        <v>137748986</v>
      </c>
      <c r="G44" s="58"/>
      <c r="H44" s="354"/>
      <c r="I44" s="355"/>
      <c r="J44" s="355"/>
      <c r="K44" s="355"/>
      <c r="L44" s="356"/>
    </row>
    <row r="45" spans="2:12" ht="18" customHeight="1" x14ac:dyDescent="0.2">
      <c r="B45" s="51" t="s">
        <v>61</v>
      </c>
      <c r="C45" s="52">
        <v>3</v>
      </c>
      <c r="D45" s="52" t="s">
        <v>57</v>
      </c>
      <c r="E45" s="49" t="s">
        <v>62</v>
      </c>
      <c r="F45" s="50">
        <f>+F46+F94</f>
        <v>137696620</v>
      </c>
      <c r="G45" s="58"/>
      <c r="H45" s="354"/>
      <c r="I45" s="355"/>
      <c r="J45" s="355"/>
      <c r="K45" s="355"/>
      <c r="L45" s="356"/>
    </row>
    <row r="46" spans="2:12" ht="15.75" customHeight="1" x14ac:dyDescent="0.2">
      <c r="B46" s="51" t="s">
        <v>63</v>
      </c>
      <c r="C46" s="52">
        <v>4</v>
      </c>
      <c r="D46" s="52" t="s">
        <v>57</v>
      </c>
      <c r="E46" s="49" t="s">
        <v>64</v>
      </c>
      <c r="F46" s="50">
        <f>+F47+F70+F81</f>
        <v>10582726</v>
      </c>
      <c r="G46" s="58"/>
      <c r="H46" s="354"/>
      <c r="I46" s="355"/>
      <c r="J46" s="355"/>
      <c r="K46" s="355"/>
      <c r="L46" s="356"/>
    </row>
    <row r="47" spans="2:12" ht="14.45" customHeight="1" x14ac:dyDescent="0.2">
      <c r="B47" s="51" t="s">
        <v>65</v>
      </c>
      <c r="C47" s="52">
        <v>5</v>
      </c>
      <c r="D47" s="52" t="s">
        <v>57</v>
      </c>
      <c r="E47" s="49" t="s">
        <v>66</v>
      </c>
      <c r="F47" s="50">
        <f>+F48</f>
        <v>4500000</v>
      </c>
      <c r="G47" s="58"/>
      <c r="H47" s="354"/>
      <c r="I47" s="355"/>
      <c r="J47" s="355"/>
      <c r="K47" s="355"/>
      <c r="L47" s="356"/>
    </row>
    <row r="48" spans="2:12" x14ac:dyDescent="0.2">
      <c r="B48" s="63" t="s">
        <v>67</v>
      </c>
      <c r="C48" s="64">
        <v>6</v>
      </c>
      <c r="D48" s="64" t="s">
        <v>57</v>
      </c>
      <c r="E48" s="65" t="s">
        <v>68</v>
      </c>
      <c r="F48" s="66">
        <f>+F49+F52+F58+F60+F66</f>
        <v>4500000</v>
      </c>
      <c r="G48" s="58"/>
      <c r="H48" s="354"/>
      <c r="I48" s="355"/>
      <c r="J48" s="355"/>
      <c r="K48" s="355"/>
      <c r="L48" s="356"/>
    </row>
    <row r="49" spans="2:12" ht="14.45" customHeight="1" x14ac:dyDescent="0.2">
      <c r="B49" s="63" t="s">
        <v>69</v>
      </c>
      <c r="C49" s="67">
        <v>7</v>
      </c>
      <c r="D49" s="67" t="s">
        <v>57</v>
      </c>
      <c r="E49" s="65" t="s">
        <v>70</v>
      </c>
      <c r="F49" s="66">
        <f>SUM(F50:F51)</f>
        <v>0</v>
      </c>
      <c r="G49" s="58"/>
      <c r="H49" s="354"/>
      <c r="I49" s="355"/>
      <c r="J49" s="355"/>
      <c r="K49" s="355"/>
      <c r="L49" s="356"/>
    </row>
    <row r="50" spans="2:12" ht="33.75" x14ac:dyDescent="0.2">
      <c r="B50" s="77" t="s">
        <v>71</v>
      </c>
      <c r="C50" s="78">
        <v>8</v>
      </c>
      <c r="D50" s="78" t="s">
        <v>72</v>
      </c>
      <c r="E50" s="79" t="s">
        <v>73</v>
      </c>
      <c r="F50" s="76">
        <v>0</v>
      </c>
      <c r="G50" s="71">
        <f>F50/F151</f>
        <v>0</v>
      </c>
      <c r="H50" s="354"/>
      <c r="I50" s="355"/>
      <c r="J50" s="355"/>
      <c r="K50" s="355"/>
      <c r="L50" s="356"/>
    </row>
    <row r="51" spans="2:12" ht="22.5" x14ac:dyDescent="0.2">
      <c r="B51" s="77" t="s">
        <v>74</v>
      </c>
      <c r="C51" s="74">
        <v>8</v>
      </c>
      <c r="D51" s="74" t="s">
        <v>72</v>
      </c>
      <c r="E51" s="84" t="s">
        <v>79</v>
      </c>
      <c r="F51" s="76">
        <v>0</v>
      </c>
      <c r="G51" s="71">
        <f>F51/$F$151</f>
        <v>0</v>
      </c>
      <c r="H51" s="354"/>
      <c r="I51" s="355"/>
      <c r="J51" s="355"/>
      <c r="K51" s="355"/>
      <c r="L51" s="356"/>
    </row>
    <row r="52" spans="2:12" ht="21" customHeight="1" x14ac:dyDescent="0.2">
      <c r="B52" s="63" t="s">
        <v>75</v>
      </c>
      <c r="C52" s="67">
        <v>7</v>
      </c>
      <c r="D52" s="67" t="s">
        <v>57</v>
      </c>
      <c r="E52" s="65" t="s">
        <v>80</v>
      </c>
      <c r="F52" s="66">
        <f>SUBTOTAL(9,F53:F57)</f>
        <v>0</v>
      </c>
      <c r="G52" s="71"/>
      <c r="H52" s="354"/>
      <c r="I52" s="355"/>
      <c r="J52" s="355"/>
      <c r="K52" s="355"/>
      <c r="L52" s="356"/>
    </row>
    <row r="53" spans="2:12" ht="21.6" customHeight="1" x14ac:dyDescent="0.2">
      <c r="B53" s="73" t="s">
        <v>76</v>
      </c>
      <c r="C53" s="74">
        <v>8</v>
      </c>
      <c r="D53" s="74" t="s">
        <v>72</v>
      </c>
      <c r="E53" s="75" t="s">
        <v>81</v>
      </c>
      <c r="F53" s="76">
        <v>0</v>
      </c>
      <c r="G53" s="71">
        <f t="shared" ref="G53:G115" si="1">F53/$F$151</f>
        <v>0</v>
      </c>
      <c r="H53" s="354"/>
      <c r="I53" s="355"/>
      <c r="J53" s="355"/>
      <c r="K53" s="355"/>
      <c r="L53" s="356"/>
    </row>
    <row r="54" spans="2:12" ht="21.6" customHeight="1" x14ac:dyDescent="0.2">
      <c r="B54" s="73" t="s">
        <v>77</v>
      </c>
      <c r="C54" s="74">
        <v>8</v>
      </c>
      <c r="D54" s="74" t="s">
        <v>72</v>
      </c>
      <c r="E54" s="75" t="s">
        <v>82</v>
      </c>
      <c r="F54" s="76">
        <v>0</v>
      </c>
      <c r="G54" s="71">
        <f t="shared" si="1"/>
        <v>0</v>
      </c>
      <c r="H54" s="354"/>
      <c r="I54" s="355"/>
      <c r="J54" s="355"/>
      <c r="K54" s="355"/>
      <c r="L54" s="356"/>
    </row>
    <row r="55" spans="2:12" ht="21.6" customHeight="1" x14ac:dyDescent="0.2">
      <c r="B55" s="77" t="s">
        <v>78</v>
      </c>
      <c r="C55" s="78">
        <v>8</v>
      </c>
      <c r="D55" s="78" t="s">
        <v>72</v>
      </c>
      <c r="E55" s="79" t="s">
        <v>83</v>
      </c>
      <c r="F55" s="76">
        <v>0</v>
      </c>
      <c r="G55" s="71">
        <f t="shared" si="1"/>
        <v>0</v>
      </c>
      <c r="H55" s="354"/>
      <c r="I55" s="355"/>
      <c r="J55" s="355"/>
      <c r="K55" s="355"/>
      <c r="L55" s="356"/>
    </row>
    <row r="56" spans="2:12" ht="14.45" customHeight="1" x14ac:dyDescent="0.2">
      <c r="B56" s="73" t="s">
        <v>84</v>
      </c>
      <c r="C56" s="74">
        <v>8</v>
      </c>
      <c r="D56" s="74" t="s">
        <v>72</v>
      </c>
      <c r="E56" s="75" t="s">
        <v>85</v>
      </c>
      <c r="F56" s="76">
        <v>0</v>
      </c>
      <c r="G56" s="71">
        <f t="shared" si="1"/>
        <v>0</v>
      </c>
      <c r="H56" s="354"/>
      <c r="I56" s="355"/>
      <c r="J56" s="355"/>
      <c r="K56" s="355"/>
      <c r="L56" s="356"/>
    </row>
    <row r="57" spans="2:12" ht="21.6" customHeight="1" x14ac:dyDescent="0.2">
      <c r="B57" s="73" t="s">
        <v>86</v>
      </c>
      <c r="C57" s="74">
        <v>8</v>
      </c>
      <c r="D57" s="74" t="s">
        <v>72</v>
      </c>
      <c r="E57" s="75" t="s">
        <v>87</v>
      </c>
      <c r="F57" s="76">
        <v>0</v>
      </c>
      <c r="G57" s="71">
        <f t="shared" si="1"/>
        <v>0</v>
      </c>
      <c r="H57" s="354"/>
      <c r="I57" s="355"/>
      <c r="J57" s="355"/>
      <c r="K57" s="355"/>
      <c r="L57" s="356"/>
    </row>
    <row r="58" spans="2:12" ht="25.5" customHeight="1" x14ac:dyDescent="0.2">
      <c r="B58" s="80" t="s">
        <v>88</v>
      </c>
      <c r="C58" s="81">
        <v>7</v>
      </c>
      <c r="D58" s="81" t="s">
        <v>57</v>
      </c>
      <c r="E58" s="82" t="s">
        <v>89</v>
      </c>
      <c r="F58" s="83">
        <f>SUBTOTAL(9,F59)</f>
        <v>0</v>
      </c>
      <c r="G58" s="71"/>
      <c r="H58" s="354"/>
      <c r="I58" s="355"/>
      <c r="J58" s="355"/>
      <c r="K58" s="355"/>
      <c r="L58" s="356"/>
    </row>
    <row r="59" spans="2:12" ht="21.6" customHeight="1" x14ac:dyDescent="0.2">
      <c r="B59" s="73" t="s">
        <v>90</v>
      </c>
      <c r="C59" s="74">
        <v>8</v>
      </c>
      <c r="D59" s="74" t="s">
        <v>72</v>
      </c>
      <c r="E59" s="75" t="s">
        <v>91</v>
      </c>
      <c r="F59" s="76">
        <v>0</v>
      </c>
      <c r="G59" s="71">
        <f t="shared" si="1"/>
        <v>0</v>
      </c>
      <c r="H59" s="354"/>
      <c r="I59" s="355"/>
      <c r="J59" s="355"/>
      <c r="K59" s="355"/>
      <c r="L59" s="356"/>
    </row>
    <row r="60" spans="2:12" ht="15.75" customHeight="1" x14ac:dyDescent="0.2">
      <c r="B60" s="80" t="s">
        <v>92</v>
      </c>
      <c r="C60" s="81">
        <v>7</v>
      </c>
      <c r="D60" s="81" t="s">
        <v>57</v>
      </c>
      <c r="E60" s="82" t="s">
        <v>93</v>
      </c>
      <c r="F60" s="83">
        <f>SUBTOTAL(9,F61:F65)</f>
        <v>0</v>
      </c>
      <c r="G60" s="71"/>
      <c r="H60" s="354"/>
      <c r="I60" s="355"/>
      <c r="J60" s="355"/>
      <c r="K60" s="355"/>
      <c r="L60" s="356"/>
    </row>
    <row r="61" spans="2:12" ht="22.5" x14ac:dyDescent="0.2">
      <c r="B61" s="77" t="s">
        <v>94</v>
      </c>
      <c r="C61" s="78">
        <v>8</v>
      </c>
      <c r="D61" s="78" t="s">
        <v>72</v>
      </c>
      <c r="E61" s="84" t="s">
        <v>95</v>
      </c>
      <c r="F61" s="76">
        <v>0</v>
      </c>
      <c r="G61" s="142">
        <f t="shared" si="1"/>
        <v>0</v>
      </c>
      <c r="H61" s="354"/>
      <c r="I61" s="355"/>
      <c r="J61" s="355"/>
      <c r="K61" s="355"/>
      <c r="L61" s="356"/>
    </row>
    <row r="62" spans="2:12" ht="14.45" customHeight="1" x14ac:dyDescent="0.2">
      <c r="B62" s="73" t="s">
        <v>96</v>
      </c>
      <c r="C62" s="74">
        <v>8</v>
      </c>
      <c r="D62" s="74" t="s">
        <v>72</v>
      </c>
      <c r="E62" s="75" t="s">
        <v>97</v>
      </c>
      <c r="F62" s="76">
        <v>0</v>
      </c>
      <c r="G62" s="142">
        <f t="shared" si="1"/>
        <v>0</v>
      </c>
      <c r="H62" s="354"/>
      <c r="I62" s="355"/>
      <c r="J62" s="355"/>
      <c r="K62" s="355"/>
      <c r="L62" s="356"/>
    </row>
    <row r="63" spans="2:12" ht="22.9" customHeight="1" x14ac:dyDescent="0.2">
      <c r="B63" s="73" t="s">
        <v>98</v>
      </c>
      <c r="C63" s="74">
        <v>8</v>
      </c>
      <c r="D63" s="74" t="s">
        <v>72</v>
      </c>
      <c r="E63" s="75" t="s">
        <v>99</v>
      </c>
      <c r="F63" s="76">
        <v>0</v>
      </c>
      <c r="G63" s="142">
        <f t="shared" si="1"/>
        <v>0</v>
      </c>
      <c r="H63" s="354"/>
      <c r="I63" s="355"/>
      <c r="J63" s="355"/>
      <c r="K63" s="355"/>
      <c r="L63" s="356"/>
    </row>
    <row r="64" spans="2:12" ht="31.9" customHeight="1" x14ac:dyDescent="0.2">
      <c r="B64" s="77" t="s">
        <v>100</v>
      </c>
      <c r="C64" s="78">
        <v>8</v>
      </c>
      <c r="D64" s="78" t="s">
        <v>72</v>
      </c>
      <c r="E64" s="79" t="s">
        <v>101</v>
      </c>
      <c r="F64" s="85">
        <v>0</v>
      </c>
      <c r="G64" s="142">
        <f t="shared" si="1"/>
        <v>0</v>
      </c>
      <c r="H64" s="354"/>
      <c r="I64" s="355"/>
      <c r="J64" s="355"/>
      <c r="K64" s="355"/>
      <c r="L64" s="356"/>
    </row>
    <row r="65" spans="2:12" ht="18" customHeight="1" x14ac:dyDescent="0.2">
      <c r="B65" s="77" t="s">
        <v>102</v>
      </c>
      <c r="C65" s="78">
        <v>8</v>
      </c>
      <c r="D65" s="78" t="s">
        <v>72</v>
      </c>
      <c r="E65" s="143" t="s">
        <v>103</v>
      </c>
      <c r="F65" s="76">
        <v>0</v>
      </c>
      <c r="G65" s="142">
        <f t="shared" si="1"/>
        <v>0</v>
      </c>
      <c r="H65" s="354"/>
      <c r="I65" s="355"/>
      <c r="J65" s="355"/>
      <c r="K65" s="355"/>
      <c r="L65" s="356"/>
    </row>
    <row r="66" spans="2:12" ht="24.6" customHeight="1" x14ac:dyDescent="0.2">
      <c r="B66" s="86" t="s">
        <v>104</v>
      </c>
      <c r="C66" s="87">
        <v>7</v>
      </c>
      <c r="D66" s="87" t="s">
        <v>57</v>
      </c>
      <c r="E66" s="88" t="s">
        <v>105</v>
      </c>
      <c r="F66" s="89">
        <f>SUBTOTAL(9,F67:F69)</f>
        <v>4500000</v>
      </c>
      <c r="G66" s="71"/>
      <c r="H66" s="354"/>
      <c r="I66" s="355"/>
      <c r="J66" s="355"/>
      <c r="K66" s="355"/>
      <c r="L66" s="356"/>
    </row>
    <row r="67" spans="2:12" ht="22.5" x14ac:dyDescent="0.2">
      <c r="B67" s="77" t="s">
        <v>106</v>
      </c>
      <c r="C67" s="74">
        <v>8</v>
      </c>
      <c r="D67" s="74" t="s">
        <v>72</v>
      </c>
      <c r="E67" s="79" t="s">
        <v>107</v>
      </c>
      <c r="F67" s="76">
        <v>4500000</v>
      </c>
      <c r="G67" s="71">
        <f t="shared" si="1"/>
        <v>3.2668117063308182E-2</v>
      </c>
      <c r="H67" s="354"/>
      <c r="I67" s="355"/>
      <c r="J67" s="355"/>
      <c r="K67" s="355"/>
      <c r="L67" s="356"/>
    </row>
    <row r="68" spans="2:12" ht="34.15" customHeight="1" x14ac:dyDescent="0.2">
      <c r="B68" s="77" t="s">
        <v>108</v>
      </c>
      <c r="C68" s="74">
        <v>8</v>
      </c>
      <c r="D68" s="74" t="s">
        <v>72</v>
      </c>
      <c r="E68" s="79" t="s">
        <v>109</v>
      </c>
      <c r="F68" s="70"/>
      <c r="G68" s="71">
        <f t="shared" si="1"/>
        <v>0</v>
      </c>
      <c r="H68" s="354"/>
      <c r="I68" s="355"/>
      <c r="J68" s="355"/>
      <c r="K68" s="355"/>
      <c r="L68" s="356"/>
    </row>
    <row r="69" spans="2:12" ht="33.75" x14ac:dyDescent="0.2">
      <c r="B69" s="77" t="s">
        <v>110</v>
      </c>
      <c r="C69" s="74">
        <v>8</v>
      </c>
      <c r="D69" s="74" t="s">
        <v>72</v>
      </c>
      <c r="E69" s="79" t="s">
        <v>111</v>
      </c>
      <c r="F69" s="70"/>
      <c r="G69" s="71">
        <f t="shared" si="1"/>
        <v>0</v>
      </c>
      <c r="H69" s="354"/>
      <c r="I69" s="355"/>
      <c r="J69" s="355"/>
      <c r="K69" s="355"/>
      <c r="L69" s="356"/>
    </row>
    <row r="70" spans="2:12" ht="24.6" customHeight="1" x14ac:dyDescent="0.2">
      <c r="B70" s="86" t="s">
        <v>112</v>
      </c>
      <c r="C70" s="87">
        <v>6</v>
      </c>
      <c r="D70" s="87" t="s">
        <v>57</v>
      </c>
      <c r="E70" s="90" t="s">
        <v>113</v>
      </c>
      <c r="F70" s="89">
        <f>+F71</f>
        <v>6082726</v>
      </c>
      <c r="G70" s="71"/>
      <c r="H70" s="354"/>
      <c r="I70" s="355"/>
      <c r="J70" s="355"/>
      <c r="K70" s="355"/>
      <c r="L70" s="356"/>
    </row>
    <row r="71" spans="2:12" ht="28.5" customHeight="1" x14ac:dyDescent="0.2">
      <c r="B71" s="91" t="s">
        <v>114</v>
      </c>
      <c r="C71" s="87">
        <v>7</v>
      </c>
      <c r="D71" s="87" t="s">
        <v>57</v>
      </c>
      <c r="E71" s="92" t="s">
        <v>115</v>
      </c>
      <c r="F71" s="89">
        <f>+F72+F79+F80</f>
        <v>6082726</v>
      </c>
      <c r="G71" s="71"/>
      <c r="H71" s="354"/>
      <c r="I71" s="355"/>
      <c r="J71" s="355"/>
      <c r="K71" s="355"/>
      <c r="L71" s="356"/>
    </row>
    <row r="72" spans="2:12" ht="14.45" customHeight="1" x14ac:dyDescent="0.2">
      <c r="B72" s="93" t="s">
        <v>116</v>
      </c>
      <c r="C72" s="94">
        <v>8</v>
      </c>
      <c r="D72" s="94" t="s">
        <v>57</v>
      </c>
      <c r="E72" s="95" t="s">
        <v>117</v>
      </c>
      <c r="F72" s="96">
        <f>SUBTOTAL(9,F73:F78)</f>
        <v>6082726</v>
      </c>
      <c r="G72" s="71">
        <f t="shared" si="1"/>
        <v>4.4158045562672964E-2</v>
      </c>
      <c r="H72" s="354"/>
      <c r="I72" s="355"/>
      <c r="J72" s="355"/>
      <c r="K72" s="355"/>
      <c r="L72" s="356"/>
    </row>
    <row r="73" spans="2:12" x14ac:dyDescent="0.2">
      <c r="B73" s="97" t="s">
        <v>118</v>
      </c>
      <c r="C73" s="72">
        <v>9</v>
      </c>
      <c r="D73" s="72" t="s">
        <v>72</v>
      </c>
      <c r="E73" s="75" t="s">
        <v>119</v>
      </c>
      <c r="F73" s="70">
        <v>0</v>
      </c>
      <c r="G73" s="71">
        <f t="shared" si="1"/>
        <v>0</v>
      </c>
      <c r="H73" s="354"/>
      <c r="I73" s="355"/>
      <c r="J73" s="355"/>
      <c r="K73" s="355"/>
      <c r="L73" s="356"/>
    </row>
    <row r="74" spans="2:12" x14ac:dyDescent="0.2">
      <c r="B74" s="97" t="s">
        <v>120</v>
      </c>
      <c r="C74" s="72">
        <v>9</v>
      </c>
      <c r="D74" s="72" t="s">
        <v>72</v>
      </c>
      <c r="E74" s="75" t="s">
        <v>121</v>
      </c>
      <c r="F74" s="70">
        <v>0</v>
      </c>
      <c r="G74" s="71">
        <f t="shared" si="1"/>
        <v>0</v>
      </c>
      <c r="H74" s="354"/>
      <c r="I74" s="355"/>
      <c r="J74" s="355"/>
      <c r="K74" s="355"/>
      <c r="L74" s="356"/>
    </row>
    <row r="75" spans="2:12" ht="13.9" customHeight="1" x14ac:dyDescent="0.2">
      <c r="B75" s="97" t="s">
        <v>122</v>
      </c>
      <c r="C75" s="72">
        <v>9</v>
      </c>
      <c r="D75" s="72" t="s">
        <v>72</v>
      </c>
      <c r="E75" s="75" t="s">
        <v>123</v>
      </c>
      <c r="F75" s="70">
        <v>0</v>
      </c>
      <c r="G75" s="71">
        <f t="shared" si="1"/>
        <v>0</v>
      </c>
      <c r="H75" s="354"/>
      <c r="I75" s="355"/>
      <c r="J75" s="355"/>
      <c r="K75" s="355"/>
      <c r="L75" s="356"/>
    </row>
    <row r="76" spans="2:12" x14ac:dyDescent="0.2">
      <c r="B76" s="97" t="s">
        <v>124</v>
      </c>
      <c r="C76" s="72">
        <v>9</v>
      </c>
      <c r="D76" s="72" t="s">
        <v>72</v>
      </c>
      <c r="E76" s="75" t="s">
        <v>125</v>
      </c>
      <c r="F76" s="70">
        <v>0</v>
      </c>
      <c r="G76" s="71">
        <f t="shared" si="1"/>
        <v>0</v>
      </c>
      <c r="H76" s="354"/>
      <c r="I76" s="355"/>
      <c r="J76" s="355"/>
      <c r="K76" s="355"/>
      <c r="L76" s="356"/>
    </row>
    <row r="77" spans="2:12" ht="31.9" customHeight="1" x14ac:dyDescent="0.2">
      <c r="B77" s="68" t="s">
        <v>126</v>
      </c>
      <c r="C77" s="69">
        <v>9</v>
      </c>
      <c r="D77" s="69" t="s">
        <v>72</v>
      </c>
      <c r="E77" s="79" t="s">
        <v>127</v>
      </c>
      <c r="F77" s="203">
        <v>6082726</v>
      </c>
      <c r="G77" s="71">
        <f t="shared" si="1"/>
        <v>4.4158045562672964E-2</v>
      </c>
      <c r="H77" s="354"/>
      <c r="I77" s="355"/>
      <c r="J77" s="355"/>
      <c r="K77" s="355"/>
      <c r="L77" s="356"/>
    </row>
    <row r="78" spans="2:12" x14ac:dyDescent="0.2">
      <c r="B78" s="97" t="s">
        <v>128</v>
      </c>
      <c r="C78" s="72">
        <v>9</v>
      </c>
      <c r="D78" s="72" t="s">
        <v>72</v>
      </c>
      <c r="E78" s="75" t="s">
        <v>129</v>
      </c>
      <c r="F78" s="70">
        <v>0</v>
      </c>
      <c r="G78" s="71">
        <f t="shared" si="1"/>
        <v>0</v>
      </c>
      <c r="H78" s="354"/>
      <c r="I78" s="355"/>
      <c r="J78" s="355"/>
      <c r="K78" s="355"/>
      <c r="L78" s="356"/>
    </row>
    <row r="79" spans="2:12" x14ac:dyDescent="0.2">
      <c r="B79" s="97" t="s">
        <v>130</v>
      </c>
      <c r="C79" s="72">
        <v>8</v>
      </c>
      <c r="D79" s="72" t="s">
        <v>72</v>
      </c>
      <c r="E79" s="84" t="s">
        <v>131</v>
      </c>
      <c r="F79" s="70">
        <v>0</v>
      </c>
      <c r="G79" s="71">
        <f t="shared" si="1"/>
        <v>0</v>
      </c>
      <c r="H79" s="354"/>
      <c r="I79" s="355"/>
      <c r="J79" s="355"/>
      <c r="K79" s="355"/>
      <c r="L79" s="356"/>
    </row>
    <row r="80" spans="2:12" x14ac:dyDescent="0.2">
      <c r="B80" s="97" t="s">
        <v>132</v>
      </c>
      <c r="C80" s="72">
        <v>8</v>
      </c>
      <c r="D80" s="72" t="s">
        <v>72</v>
      </c>
      <c r="E80" s="84" t="s">
        <v>133</v>
      </c>
      <c r="F80" s="70">
        <v>0</v>
      </c>
      <c r="G80" s="71">
        <f t="shared" si="1"/>
        <v>0</v>
      </c>
      <c r="H80" s="354"/>
      <c r="I80" s="355"/>
      <c r="J80" s="355"/>
      <c r="K80" s="355"/>
      <c r="L80" s="356"/>
    </row>
    <row r="81" spans="2:12" ht="17.25" customHeight="1" x14ac:dyDescent="0.2">
      <c r="B81" s="86" t="s">
        <v>134</v>
      </c>
      <c r="C81" s="87">
        <v>6</v>
      </c>
      <c r="D81" s="87" t="s">
        <v>57</v>
      </c>
      <c r="E81" s="98" t="s">
        <v>135</v>
      </c>
      <c r="F81" s="89">
        <f>+F82+F90</f>
        <v>0</v>
      </c>
      <c r="G81" s="71"/>
      <c r="H81" s="354"/>
      <c r="I81" s="355"/>
      <c r="J81" s="355"/>
      <c r="K81" s="355"/>
      <c r="L81" s="356"/>
    </row>
    <row r="82" spans="2:12" ht="17.25" customHeight="1" x14ac:dyDescent="0.2">
      <c r="B82" s="93" t="s">
        <v>136</v>
      </c>
      <c r="C82" s="94">
        <v>7</v>
      </c>
      <c r="D82" s="94" t="s">
        <v>57</v>
      </c>
      <c r="E82" s="99" t="s">
        <v>137</v>
      </c>
      <c r="F82" s="96">
        <f>+F83+F87</f>
        <v>0</v>
      </c>
      <c r="G82" s="71"/>
      <c r="H82" s="354"/>
      <c r="I82" s="355"/>
      <c r="J82" s="355"/>
      <c r="K82" s="355"/>
      <c r="L82" s="356"/>
    </row>
    <row r="83" spans="2:12" ht="24" x14ac:dyDescent="0.2">
      <c r="B83" s="93" t="s">
        <v>138</v>
      </c>
      <c r="C83" s="94">
        <v>8</v>
      </c>
      <c r="D83" s="94" t="s">
        <v>57</v>
      </c>
      <c r="E83" s="99" t="s">
        <v>139</v>
      </c>
      <c r="F83" s="96">
        <f>SUBTOTAL(9,F84:F86)</f>
        <v>0</v>
      </c>
      <c r="G83" s="71"/>
      <c r="H83" s="354"/>
      <c r="I83" s="355"/>
      <c r="J83" s="355"/>
      <c r="K83" s="355"/>
      <c r="L83" s="356"/>
    </row>
    <row r="84" spans="2:12" ht="14.45" customHeight="1" x14ac:dyDescent="0.2">
      <c r="B84" s="73" t="s">
        <v>140</v>
      </c>
      <c r="C84" s="74">
        <v>9</v>
      </c>
      <c r="D84" s="74" t="s">
        <v>72</v>
      </c>
      <c r="E84" s="100" t="s">
        <v>141</v>
      </c>
      <c r="F84" s="76">
        <v>0</v>
      </c>
      <c r="G84" s="71">
        <f t="shared" si="1"/>
        <v>0</v>
      </c>
      <c r="H84" s="354"/>
      <c r="I84" s="355"/>
      <c r="J84" s="355"/>
      <c r="K84" s="355"/>
      <c r="L84" s="356"/>
    </row>
    <row r="85" spans="2:12" ht="14.45" customHeight="1" x14ac:dyDescent="0.2">
      <c r="B85" s="73" t="s">
        <v>142</v>
      </c>
      <c r="C85" s="74">
        <v>9</v>
      </c>
      <c r="D85" s="74" t="s">
        <v>72</v>
      </c>
      <c r="E85" s="100" t="s">
        <v>143</v>
      </c>
      <c r="F85" s="76">
        <v>0</v>
      </c>
      <c r="G85" s="71">
        <f t="shared" si="1"/>
        <v>0</v>
      </c>
      <c r="H85" s="354"/>
      <c r="I85" s="355"/>
      <c r="J85" s="355"/>
      <c r="K85" s="355"/>
      <c r="L85" s="356"/>
    </row>
    <row r="86" spans="2:12" ht="22.5" x14ac:dyDescent="0.2">
      <c r="B86" s="73" t="s">
        <v>144</v>
      </c>
      <c r="C86" s="74">
        <v>9</v>
      </c>
      <c r="D86" s="74" t="s">
        <v>72</v>
      </c>
      <c r="E86" s="100" t="s">
        <v>145</v>
      </c>
      <c r="F86" s="76">
        <v>0</v>
      </c>
      <c r="G86" s="71">
        <f t="shared" si="1"/>
        <v>0</v>
      </c>
      <c r="H86" s="354"/>
      <c r="I86" s="355"/>
      <c r="J86" s="355"/>
      <c r="K86" s="355"/>
      <c r="L86" s="356"/>
    </row>
    <row r="87" spans="2:12" ht="29.25" customHeight="1" x14ac:dyDescent="0.2">
      <c r="B87" s="101" t="s">
        <v>146</v>
      </c>
      <c r="C87" s="102">
        <v>8</v>
      </c>
      <c r="D87" s="102" t="s">
        <v>57</v>
      </c>
      <c r="E87" s="99" t="s">
        <v>147</v>
      </c>
      <c r="F87" s="96">
        <f>SUBTOTAL(9,F88:F89)</f>
        <v>0</v>
      </c>
      <c r="G87" s="71"/>
      <c r="H87" s="354"/>
      <c r="I87" s="355"/>
      <c r="J87" s="355"/>
      <c r="K87" s="355"/>
      <c r="L87" s="356"/>
    </row>
    <row r="88" spans="2:12" ht="16.5" customHeight="1" x14ac:dyDescent="0.2">
      <c r="B88" s="73" t="s">
        <v>148</v>
      </c>
      <c r="C88" s="74">
        <v>9</v>
      </c>
      <c r="D88" s="74" t="s">
        <v>72</v>
      </c>
      <c r="E88" s="100" t="s">
        <v>149</v>
      </c>
      <c r="F88" s="76">
        <v>0</v>
      </c>
      <c r="G88" s="71">
        <f t="shared" si="1"/>
        <v>0</v>
      </c>
      <c r="H88" s="354"/>
      <c r="I88" s="355"/>
      <c r="J88" s="355"/>
      <c r="K88" s="355"/>
      <c r="L88" s="356"/>
    </row>
    <row r="89" spans="2:12" ht="22.5" x14ac:dyDescent="0.2">
      <c r="B89" s="77" t="s">
        <v>150</v>
      </c>
      <c r="C89" s="78">
        <v>9</v>
      </c>
      <c r="D89" s="78" t="s">
        <v>72</v>
      </c>
      <c r="E89" s="100" t="s">
        <v>151</v>
      </c>
      <c r="F89" s="76">
        <v>0</v>
      </c>
      <c r="G89" s="71">
        <f t="shared" si="1"/>
        <v>0</v>
      </c>
      <c r="H89" s="354"/>
      <c r="I89" s="355"/>
      <c r="J89" s="355"/>
      <c r="K89" s="355"/>
      <c r="L89" s="356"/>
    </row>
    <row r="90" spans="2:12" ht="15.75" customHeight="1" x14ac:dyDescent="0.2">
      <c r="B90" s="93" t="s">
        <v>152</v>
      </c>
      <c r="C90" s="103">
        <v>7</v>
      </c>
      <c r="D90" s="103" t="s">
        <v>57</v>
      </c>
      <c r="E90" s="99" t="s">
        <v>153</v>
      </c>
      <c r="F90" s="96">
        <f>+F91</f>
        <v>0</v>
      </c>
      <c r="G90" s="71"/>
      <c r="H90" s="354"/>
      <c r="I90" s="355"/>
      <c r="J90" s="355"/>
      <c r="K90" s="355"/>
      <c r="L90" s="356"/>
    </row>
    <row r="91" spans="2:12" ht="18.75" customHeight="1" x14ac:dyDescent="0.2">
      <c r="B91" s="93" t="s">
        <v>154</v>
      </c>
      <c r="C91" s="94">
        <v>8</v>
      </c>
      <c r="D91" s="94" t="s">
        <v>57</v>
      </c>
      <c r="E91" s="99" t="s">
        <v>155</v>
      </c>
      <c r="F91" s="96">
        <f>+F92</f>
        <v>0</v>
      </c>
      <c r="G91" s="71"/>
      <c r="H91" s="354"/>
      <c r="I91" s="355"/>
      <c r="J91" s="355"/>
      <c r="K91" s="355"/>
      <c r="L91" s="356"/>
    </row>
    <row r="92" spans="2:12" ht="16.5" customHeight="1" x14ac:dyDescent="0.2">
      <c r="B92" s="93" t="s">
        <v>156</v>
      </c>
      <c r="C92" s="94">
        <v>9</v>
      </c>
      <c r="D92" s="94" t="s">
        <v>57</v>
      </c>
      <c r="E92" s="99" t="s">
        <v>157</v>
      </c>
      <c r="F92" s="96">
        <f>SUBTOTAL(9,F93)</f>
        <v>0</v>
      </c>
      <c r="G92" s="71"/>
      <c r="H92" s="354"/>
      <c r="I92" s="355"/>
      <c r="J92" s="355"/>
      <c r="K92" s="355"/>
      <c r="L92" s="356"/>
    </row>
    <row r="93" spans="2:12" ht="18" customHeight="1" x14ac:dyDescent="0.2">
      <c r="B93" s="73" t="s">
        <v>158</v>
      </c>
      <c r="C93" s="74">
        <v>10</v>
      </c>
      <c r="D93" s="74" t="s">
        <v>72</v>
      </c>
      <c r="E93" s="75" t="s">
        <v>159</v>
      </c>
      <c r="F93" s="76">
        <v>0</v>
      </c>
      <c r="G93" s="71">
        <f t="shared" si="1"/>
        <v>0</v>
      </c>
      <c r="H93" s="354"/>
      <c r="I93" s="355"/>
      <c r="J93" s="355"/>
      <c r="K93" s="355"/>
      <c r="L93" s="356"/>
    </row>
    <row r="94" spans="2:12" x14ac:dyDescent="0.2">
      <c r="B94" s="104" t="s">
        <v>160</v>
      </c>
      <c r="C94" s="105">
        <v>4</v>
      </c>
      <c r="D94" s="105" t="s">
        <v>57</v>
      </c>
      <c r="E94" s="106" t="s">
        <v>161</v>
      </c>
      <c r="F94" s="107">
        <f>+F95+F110</f>
        <v>127113894</v>
      </c>
      <c r="G94" s="71"/>
      <c r="H94" s="354"/>
      <c r="I94" s="355"/>
      <c r="J94" s="355"/>
      <c r="K94" s="355"/>
      <c r="L94" s="356"/>
    </row>
    <row r="95" spans="2:12" ht="14.45" customHeight="1" x14ac:dyDescent="0.2">
      <c r="B95" s="86" t="s">
        <v>162</v>
      </c>
      <c r="C95" s="87">
        <v>5</v>
      </c>
      <c r="D95" s="87" t="s">
        <v>57</v>
      </c>
      <c r="E95" s="108" t="s">
        <v>163</v>
      </c>
      <c r="F95" s="109">
        <f>+F96+F100+F101+F108</f>
        <v>8000000</v>
      </c>
      <c r="G95" s="71"/>
      <c r="H95" s="354"/>
      <c r="I95" s="355"/>
      <c r="J95" s="355"/>
      <c r="K95" s="355"/>
      <c r="L95" s="356"/>
    </row>
    <row r="96" spans="2:12" ht="27" customHeight="1" x14ac:dyDescent="0.2">
      <c r="B96" s="101" t="s">
        <v>164</v>
      </c>
      <c r="C96" s="94">
        <v>6</v>
      </c>
      <c r="D96" s="94" t="s">
        <v>57</v>
      </c>
      <c r="E96" s="110" t="s">
        <v>165</v>
      </c>
      <c r="F96" s="96">
        <f>SUBTOTAL(9,F97:F99)</f>
        <v>0</v>
      </c>
      <c r="G96" s="71"/>
      <c r="H96" s="354"/>
      <c r="I96" s="355"/>
      <c r="J96" s="355"/>
      <c r="K96" s="355"/>
      <c r="L96" s="356"/>
    </row>
    <row r="97" spans="2:12" ht="14.45" customHeight="1" x14ac:dyDescent="0.2">
      <c r="B97" s="73" t="s">
        <v>166</v>
      </c>
      <c r="C97" s="74">
        <v>7</v>
      </c>
      <c r="D97" s="74" t="s">
        <v>72</v>
      </c>
      <c r="E97" s="111" t="s">
        <v>167</v>
      </c>
      <c r="F97" s="76">
        <v>0</v>
      </c>
      <c r="G97" s="71">
        <f t="shared" si="1"/>
        <v>0</v>
      </c>
      <c r="H97" s="354"/>
      <c r="I97" s="355"/>
      <c r="J97" s="355"/>
      <c r="K97" s="355"/>
      <c r="L97" s="356"/>
    </row>
    <row r="98" spans="2:12" ht="22.5" x14ac:dyDescent="0.2">
      <c r="B98" s="73" t="s">
        <v>168</v>
      </c>
      <c r="C98" s="74">
        <v>7</v>
      </c>
      <c r="D98" s="74" t="s">
        <v>72</v>
      </c>
      <c r="E98" s="111" t="s">
        <v>169</v>
      </c>
      <c r="F98" s="76">
        <v>0</v>
      </c>
      <c r="G98" s="71">
        <f t="shared" si="1"/>
        <v>0</v>
      </c>
      <c r="H98" s="354"/>
      <c r="I98" s="355"/>
      <c r="J98" s="355"/>
      <c r="K98" s="355"/>
      <c r="L98" s="356"/>
    </row>
    <row r="99" spans="2:12" ht="14.45" customHeight="1" x14ac:dyDescent="0.2">
      <c r="B99" s="73" t="s">
        <v>170</v>
      </c>
      <c r="C99" s="74">
        <v>7</v>
      </c>
      <c r="D99" s="74" t="s">
        <v>72</v>
      </c>
      <c r="E99" s="111" t="s">
        <v>171</v>
      </c>
      <c r="F99" s="76">
        <v>0</v>
      </c>
      <c r="G99" s="71">
        <f t="shared" si="1"/>
        <v>0</v>
      </c>
      <c r="H99" s="354"/>
      <c r="I99" s="355"/>
      <c r="J99" s="355"/>
      <c r="K99" s="355"/>
      <c r="L99" s="356"/>
    </row>
    <row r="100" spans="2:12" ht="14.45" customHeight="1" x14ac:dyDescent="0.2">
      <c r="B100" s="73" t="s">
        <v>172</v>
      </c>
      <c r="C100" s="74">
        <v>6</v>
      </c>
      <c r="D100" s="74" t="s">
        <v>72</v>
      </c>
      <c r="E100" s="111" t="s">
        <v>173</v>
      </c>
      <c r="F100" s="76">
        <v>0</v>
      </c>
      <c r="G100" s="71">
        <f t="shared" si="1"/>
        <v>0</v>
      </c>
      <c r="H100" s="354"/>
      <c r="I100" s="355"/>
      <c r="J100" s="355"/>
      <c r="K100" s="355"/>
      <c r="L100" s="356"/>
    </row>
    <row r="101" spans="2:12" ht="24" x14ac:dyDescent="0.2">
      <c r="B101" s="101" t="s">
        <v>174</v>
      </c>
      <c r="C101" s="102">
        <v>6</v>
      </c>
      <c r="D101" s="102" t="s">
        <v>57</v>
      </c>
      <c r="E101" s="110" t="s">
        <v>175</v>
      </c>
      <c r="F101" s="96">
        <f>SUBTOTAL(9,F102:F107)</f>
        <v>8000000</v>
      </c>
      <c r="G101" s="71"/>
      <c r="H101" s="354"/>
      <c r="I101" s="355"/>
      <c r="J101" s="355"/>
      <c r="K101" s="355"/>
      <c r="L101" s="356"/>
    </row>
    <row r="102" spans="2:12" ht="14.45" customHeight="1" x14ac:dyDescent="0.2">
      <c r="B102" s="73" t="s">
        <v>176</v>
      </c>
      <c r="C102" s="74">
        <v>7</v>
      </c>
      <c r="D102" s="74" t="s">
        <v>72</v>
      </c>
      <c r="E102" s="112" t="s">
        <v>177</v>
      </c>
      <c r="F102" s="76">
        <v>0</v>
      </c>
      <c r="G102" s="71">
        <f t="shared" si="1"/>
        <v>0</v>
      </c>
      <c r="H102" s="354"/>
      <c r="I102" s="355"/>
      <c r="J102" s="355"/>
      <c r="K102" s="355"/>
      <c r="L102" s="356"/>
    </row>
    <row r="103" spans="2:12" ht="12.75" customHeight="1" x14ac:dyDescent="0.2">
      <c r="B103" s="73" t="s">
        <v>178</v>
      </c>
      <c r="C103" s="74">
        <v>7</v>
      </c>
      <c r="D103" s="74" t="s">
        <v>72</v>
      </c>
      <c r="E103" s="112" t="s">
        <v>179</v>
      </c>
      <c r="F103" s="76">
        <v>0</v>
      </c>
      <c r="G103" s="71">
        <f t="shared" si="1"/>
        <v>0</v>
      </c>
      <c r="H103" s="354"/>
      <c r="I103" s="355"/>
      <c r="J103" s="355"/>
      <c r="K103" s="355"/>
      <c r="L103" s="356"/>
    </row>
    <row r="104" spans="2:12" ht="20.25" customHeight="1" x14ac:dyDescent="0.2">
      <c r="B104" s="73" t="s">
        <v>180</v>
      </c>
      <c r="C104" s="74">
        <v>7</v>
      </c>
      <c r="D104" s="74" t="s">
        <v>72</v>
      </c>
      <c r="E104" s="112" t="s">
        <v>181</v>
      </c>
      <c r="F104" s="76">
        <v>3000000</v>
      </c>
      <c r="G104" s="71">
        <f t="shared" si="1"/>
        <v>2.1778744708872123E-2</v>
      </c>
      <c r="H104" s="354"/>
      <c r="I104" s="355"/>
      <c r="J104" s="355"/>
      <c r="K104" s="355"/>
      <c r="L104" s="356"/>
    </row>
    <row r="105" spans="2:12" ht="30.75" customHeight="1" x14ac:dyDescent="0.2">
      <c r="B105" s="73" t="s">
        <v>182</v>
      </c>
      <c r="C105" s="74">
        <v>7</v>
      </c>
      <c r="D105" s="74" t="s">
        <v>72</v>
      </c>
      <c r="E105" s="112" t="s">
        <v>183</v>
      </c>
      <c r="F105" s="76">
        <v>3000000</v>
      </c>
      <c r="G105" s="71">
        <f t="shared" si="1"/>
        <v>2.1778744708872123E-2</v>
      </c>
      <c r="H105" s="354"/>
      <c r="I105" s="355"/>
      <c r="J105" s="355"/>
      <c r="K105" s="355"/>
      <c r="L105" s="356"/>
    </row>
    <row r="106" spans="2:12" ht="14.45" customHeight="1" x14ac:dyDescent="0.2">
      <c r="B106" s="73" t="s">
        <v>184</v>
      </c>
      <c r="C106" s="74">
        <v>7</v>
      </c>
      <c r="D106" s="74" t="s">
        <v>72</v>
      </c>
      <c r="E106" s="112" t="s">
        <v>185</v>
      </c>
      <c r="F106" s="76">
        <v>2000000</v>
      </c>
      <c r="G106" s="71">
        <f t="shared" si="1"/>
        <v>1.4519163139248082E-2</v>
      </c>
      <c r="H106" s="354"/>
      <c r="I106" s="355"/>
      <c r="J106" s="355"/>
      <c r="K106" s="355"/>
      <c r="L106" s="356"/>
    </row>
    <row r="107" spans="2:12" ht="12.75" customHeight="1" x14ac:dyDescent="0.2">
      <c r="B107" s="73" t="s">
        <v>186</v>
      </c>
      <c r="C107" s="74">
        <v>7</v>
      </c>
      <c r="D107" s="74" t="s">
        <v>72</v>
      </c>
      <c r="E107" s="112" t="s">
        <v>187</v>
      </c>
      <c r="F107" s="76">
        <v>0</v>
      </c>
      <c r="G107" s="71">
        <f t="shared" si="1"/>
        <v>0</v>
      </c>
      <c r="H107" s="354"/>
      <c r="I107" s="355"/>
      <c r="J107" s="355"/>
      <c r="K107" s="355"/>
      <c r="L107" s="356"/>
    </row>
    <row r="108" spans="2:12" ht="20.25" customHeight="1" x14ac:dyDescent="0.2">
      <c r="B108" s="93" t="s">
        <v>188</v>
      </c>
      <c r="C108" s="94">
        <v>6</v>
      </c>
      <c r="D108" s="94" t="s">
        <v>57</v>
      </c>
      <c r="E108" s="110" t="s">
        <v>189</v>
      </c>
      <c r="F108" s="96">
        <f>SUBTOTAL(9,F109)</f>
        <v>0</v>
      </c>
      <c r="G108" s="71"/>
      <c r="H108" s="354"/>
      <c r="I108" s="355"/>
      <c r="J108" s="355"/>
      <c r="K108" s="355"/>
      <c r="L108" s="356"/>
    </row>
    <row r="109" spans="2:12" ht="12.75" customHeight="1" x14ac:dyDescent="0.2">
      <c r="B109" s="73" t="s">
        <v>190</v>
      </c>
      <c r="C109" s="74">
        <v>7</v>
      </c>
      <c r="D109" s="74" t="s">
        <v>72</v>
      </c>
      <c r="E109" s="112" t="s">
        <v>191</v>
      </c>
      <c r="F109" s="76"/>
      <c r="G109" s="71">
        <f t="shared" si="1"/>
        <v>0</v>
      </c>
      <c r="H109" s="354"/>
      <c r="I109" s="355"/>
      <c r="J109" s="355"/>
      <c r="K109" s="355"/>
      <c r="L109" s="356"/>
    </row>
    <row r="110" spans="2:12" ht="14.25" customHeight="1" x14ac:dyDescent="0.2">
      <c r="B110" s="86" t="s">
        <v>192</v>
      </c>
      <c r="C110" s="87">
        <v>5</v>
      </c>
      <c r="D110" s="87" t="s">
        <v>57</v>
      </c>
      <c r="E110" s="108" t="s">
        <v>193</v>
      </c>
      <c r="F110" s="109">
        <f>+F111+F114+F122+F126+F136</f>
        <v>119113894</v>
      </c>
      <c r="G110" s="71"/>
      <c r="H110" s="354"/>
      <c r="I110" s="355"/>
      <c r="J110" s="355"/>
      <c r="K110" s="355"/>
      <c r="L110" s="356"/>
    </row>
    <row r="111" spans="2:12" ht="14.25" customHeight="1" x14ac:dyDescent="0.2">
      <c r="B111" s="93" t="s">
        <v>194</v>
      </c>
      <c r="C111" s="94">
        <v>6</v>
      </c>
      <c r="D111" s="94" t="s">
        <v>57</v>
      </c>
      <c r="E111" s="110" t="s">
        <v>195</v>
      </c>
      <c r="F111" s="96">
        <f>SUBTOTAL(9,F112:F113)</f>
        <v>51650806</v>
      </c>
      <c r="G111" s="71"/>
      <c r="H111" s="354"/>
      <c r="I111" s="355"/>
      <c r="J111" s="355"/>
      <c r="K111" s="355"/>
      <c r="L111" s="356"/>
    </row>
    <row r="112" spans="2:12" ht="14.45" customHeight="1" x14ac:dyDescent="0.2">
      <c r="B112" s="73" t="s">
        <v>196</v>
      </c>
      <c r="C112" s="74">
        <v>7</v>
      </c>
      <c r="D112" s="74" t="s">
        <v>72</v>
      </c>
      <c r="E112" s="112" t="s">
        <v>16</v>
      </c>
      <c r="F112" s="76">
        <v>45650806</v>
      </c>
      <c r="G112" s="71">
        <f t="shared" si="1"/>
        <v>0.33140574987608257</v>
      </c>
      <c r="H112" s="354"/>
      <c r="I112" s="355"/>
      <c r="J112" s="355"/>
      <c r="K112" s="355"/>
      <c r="L112" s="356"/>
    </row>
    <row r="113" spans="2:12" ht="15" customHeight="1" x14ac:dyDescent="0.2">
      <c r="B113" s="113" t="s">
        <v>197</v>
      </c>
      <c r="C113" s="114">
        <v>7</v>
      </c>
      <c r="D113" s="114" t="s">
        <v>72</v>
      </c>
      <c r="E113" s="115" t="s">
        <v>198</v>
      </c>
      <c r="F113" s="116">
        <v>6000000</v>
      </c>
      <c r="G113" s="71">
        <f t="shared" si="1"/>
        <v>4.3557489417744247E-2</v>
      </c>
      <c r="H113" s="354"/>
      <c r="I113" s="355"/>
      <c r="J113" s="355"/>
      <c r="K113" s="355"/>
      <c r="L113" s="356"/>
    </row>
    <row r="114" spans="2:12" ht="48.75" customHeight="1" x14ac:dyDescent="0.2">
      <c r="B114" s="101" t="s">
        <v>199</v>
      </c>
      <c r="C114" s="102">
        <v>6</v>
      </c>
      <c r="D114" s="102" t="s">
        <v>57</v>
      </c>
      <c r="E114" s="110" t="s">
        <v>200</v>
      </c>
      <c r="F114" s="96">
        <f>SUBTOTAL(9,F115:F121)</f>
        <v>55188953</v>
      </c>
      <c r="G114" s="71"/>
      <c r="H114" s="354"/>
      <c r="I114" s="355"/>
      <c r="J114" s="355"/>
      <c r="K114" s="355"/>
      <c r="L114" s="356"/>
    </row>
    <row r="115" spans="2:12" ht="14.45" customHeight="1" x14ac:dyDescent="0.2">
      <c r="B115" s="73" t="s">
        <v>201</v>
      </c>
      <c r="C115" s="74">
        <v>7</v>
      </c>
      <c r="D115" s="74" t="s">
        <v>72</v>
      </c>
      <c r="E115" s="112" t="s">
        <v>202</v>
      </c>
      <c r="F115" s="76">
        <v>0</v>
      </c>
      <c r="G115" s="71">
        <f t="shared" si="1"/>
        <v>0</v>
      </c>
      <c r="H115" s="354"/>
      <c r="I115" s="355"/>
      <c r="J115" s="355"/>
      <c r="K115" s="355"/>
      <c r="L115" s="356"/>
    </row>
    <row r="116" spans="2:12" ht="14.45" customHeight="1" x14ac:dyDescent="0.2">
      <c r="B116" s="73" t="s">
        <v>203</v>
      </c>
      <c r="C116" s="74">
        <v>7</v>
      </c>
      <c r="D116" s="74" t="s">
        <v>72</v>
      </c>
      <c r="E116" s="112" t="s">
        <v>204</v>
      </c>
      <c r="F116" s="76">
        <v>10301850</v>
      </c>
      <c r="G116" s="71">
        <f t="shared" ref="G116:G149" si="2">F116/$F$151</f>
        <v>7.4787120393031425E-2</v>
      </c>
      <c r="H116" s="354"/>
      <c r="I116" s="355"/>
      <c r="J116" s="355"/>
      <c r="K116" s="355"/>
      <c r="L116" s="356"/>
    </row>
    <row r="117" spans="2:12" ht="14.45" customHeight="1" x14ac:dyDescent="0.2">
      <c r="B117" s="73" t="s">
        <v>205</v>
      </c>
      <c r="C117" s="74">
        <v>7</v>
      </c>
      <c r="D117" s="74" t="s">
        <v>72</v>
      </c>
      <c r="E117" s="112" t="s">
        <v>206</v>
      </c>
      <c r="F117" s="76">
        <v>0</v>
      </c>
      <c r="G117" s="71">
        <f t="shared" si="2"/>
        <v>0</v>
      </c>
      <c r="H117" s="354"/>
      <c r="I117" s="355"/>
      <c r="J117" s="355"/>
      <c r="K117" s="355"/>
      <c r="L117" s="356"/>
    </row>
    <row r="118" spans="2:12" ht="14.45" customHeight="1" x14ac:dyDescent="0.2">
      <c r="B118" s="73" t="s">
        <v>207</v>
      </c>
      <c r="C118" s="74">
        <v>7</v>
      </c>
      <c r="D118" s="74" t="s">
        <v>72</v>
      </c>
      <c r="E118" s="112" t="s">
        <v>208</v>
      </c>
      <c r="F118" s="76">
        <v>0</v>
      </c>
      <c r="G118" s="71">
        <f t="shared" si="2"/>
        <v>0</v>
      </c>
      <c r="H118" s="354"/>
      <c r="I118" s="355"/>
      <c r="J118" s="355"/>
      <c r="K118" s="355"/>
      <c r="L118" s="356"/>
    </row>
    <row r="119" spans="2:12" ht="14.45" customHeight="1" x14ac:dyDescent="0.2">
      <c r="B119" s="73" t="s">
        <v>209</v>
      </c>
      <c r="C119" s="74">
        <v>7</v>
      </c>
      <c r="D119" s="74" t="s">
        <v>72</v>
      </c>
      <c r="E119" s="112" t="s">
        <v>210</v>
      </c>
      <c r="F119" s="76">
        <v>0</v>
      </c>
      <c r="G119" s="71">
        <f t="shared" si="2"/>
        <v>0</v>
      </c>
      <c r="H119" s="354"/>
      <c r="I119" s="355"/>
      <c r="J119" s="355"/>
      <c r="K119" s="355"/>
      <c r="L119" s="356"/>
    </row>
    <row r="120" spans="2:12" ht="14.45" customHeight="1" x14ac:dyDescent="0.2">
      <c r="B120" s="113" t="s">
        <v>211</v>
      </c>
      <c r="C120" s="114">
        <v>7</v>
      </c>
      <c r="D120" s="114" t="s">
        <v>72</v>
      </c>
      <c r="E120" s="115" t="s">
        <v>212</v>
      </c>
      <c r="F120" s="116">
        <v>44887103</v>
      </c>
      <c r="G120" s="71">
        <f t="shared" si="2"/>
        <v>0.32586158565261597</v>
      </c>
      <c r="H120" s="354"/>
      <c r="I120" s="355"/>
      <c r="J120" s="355"/>
      <c r="K120" s="355"/>
      <c r="L120" s="356"/>
    </row>
    <row r="121" spans="2:12" ht="35.25" customHeight="1" x14ac:dyDescent="0.2">
      <c r="B121" s="113" t="s">
        <v>213</v>
      </c>
      <c r="C121" s="114">
        <v>7</v>
      </c>
      <c r="D121" s="114" t="s">
        <v>72</v>
      </c>
      <c r="E121" s="115" t="s">
        <v>214</v>
      </c>
      <c r="F121" s="116">
        <v>0</v>
      </c>
      <c r="G121" s="71">
        <f t="shared" si="2"/>
        <v>0</v>
      </c>
      <c r="H121" s="354"/>
      <c r="I121" s="355"/>
      <c r="J121" s="355"/>
      <c r="K121" s="355"/>
      <c r="L121" s="356"/>
    </row>
    <row r="122" spans="2:12" ht="24" x14ac:dyDescent="0.2">
      <c r="B122" s="101" t="s">
        <v>215</v>
      </c>
      <c r="C122" s="102">
        <v>6</v>
      </c>
      <c r="D122" s="102" t="s">
        <v>57</v>
      </c>
      <c r="E122" s="110" t="s">
        <v>216</v>
      </c>
      <c r="F122" s="96">
        <f>SUBTOTAL(9,F123:F125)</f>
        <v>4777855</v>
      </c>
      <c r="G122" s="71"/>
      <c r="H122" s="354"/>
      <c r="I122" s="355"/>
      <c r="J122" s="355"/>
      <c r="K122" s="355"/>
      <c r="L122" s="356"/>
    </row>
    <row r="123" spans="2:12" ht="14.45" customHeight="1" x14ac:dyDescent="0.2">
      <c r="B123" s="73" t="s">
        <v>217</v>
      </c>
      <c r="C123" s="74">
        <v>7</v>
      </c>
      <c r="D123" s="74" t="s">
        <v>72</v>
      </c>
      <c r="E123" s="112" t="s">
        <v>17</v>
      </c>
      <c r="F123" s="76">
        <v>0</v>
      </c>
      <c r="G123" s="71">
        <f t="shared" si="2"/>
        <v>0</v>
      </c>
      <c r="H123" s="354"/>
      <c r="I123" s="355"/>
      <c r="J123" s="355"/>
      <c r="K123" s="355"/>
      <c r="L123" s="356"/>
    </row>
    <row r="124" spans="2:12" ht="14.45" customHeight="1" x14ac:dyDescent="0.2">
      <c r="B124" s="73" t="s">
        <v>218</v>
      </c>
      <c r="C124" s="74">
        <v>7</v>
      </c>
      <c r="D124" s="74" t="s">
        <v>72</v>
      </c>
      <c r="E124" s="112" t="s">
        <v>219</v>
      </c>
      <c r="F124" s="76">
        <v>4777855</v>
      </c>
      <c r="G124" s="71">
        <f t="shared" si="2"/>
        <v>3.4685228100336071E-2</v>
      </c>
      <c r="H124" s="354"/>
      <c r="I124" s="355"/>
      <c r="J124" s="355"/>
      <c r="K124" s="355"/>
      <c r="L124" s="356"/>
    </row>
    <row r="125" spans="2:12" ht="14.45" customHeight="1" x14ac:dyDescent="0.2">
      <c r="B125" s="73" t="s">
        <v>220</v>
      </c>
      <c r="C125" s="74">
        <v>7</v>
      </c>
      <c r="D125" s="74" t="s">
        <v>72</v>
      </c>
      <c r="E125" s="112" t="s">
        <v>221</v>
      </c>
      <c r="F125" s="76">
        <v>0</v>
      </c>
      <c r="G125" s="71">
        <f t="shared" si="2"/>
        <v>0</v>
      </c>
      <c r="H125" s="354"/>
      <c r="I125" s="355"/>
      <c r="J125" s="355"/>
      <c r="K125" s="355"/>
      <c r="L125" s="356"/>
    </row>
    <row r="126" spans="2:12" ht="24" x14ac:dyDescent="0.2">
      <c r="B126" s="101" t="s">
        <v>222</v>
      </c>
      <c r="C126" s="102">
        <v>6</v>
      </c>
      <c r="D126" s="102" t="s">
        <v>57</v>
      </c>
      <c r="E126" s="110" t="s">
        <v>223</v>
      </c>
      <c r="F126" s="96">
        <f>SUBTOTAL(9,F127:F135)</f>
        <v>7496280</v>
      </c>
      <c r="G126" s="71"/>
      <c r="H126" s="354"/>
      <c r="I126" s="355"/>
      <c r="J126" s="355"/>
      <c r="K126" s="355"/>
      <c r="L126" s="356"/>
    </row>
    <row r="127" spans="2:12" ht="14.45" customHeight="1" x14ac:dyDescent="0.2">
      <c r="B127" s="73" t="s">
        <v>224</v>
      </c>
      <c r="C127" s="74">
        <v>7</v>
      </c>
      <c r="D127" s="74" t="s">
        <v>72</v>
      </c>
      <c r="E127" s="112" t="s">
        <v>225</v>
      </c>
      <c r="F127" s="76">
        <v>0</v>
      </c>
      <c r="G127" s="71">
        <f t="shared" si="2"/>
        <v>0</v>
      </c>
      <c r="H127" s="354"/>
      <c r="I127" s="355"/>
      <c r="J127" s="355"/>
      <c r="K127" s="355"/>
      <c r="L127" s="356"/>
    </row>
    <row r="128" spans="2:12" ht="14.45" customHeight="1" x14ac:dyDescent="0.2">
      <c r="B128" s="73" t="s">
        <v>226</v>
      </c>
      <c r="C128" s="74">
        <v>7</v>
      </c>
      <c r="D128" s="74" t="s">
        <v>72</v>
      </c>
      <c r="E128" s="112" t="s">
        <v>227</v>
      </c>
      <c r="F128" s="76">
        <v>0</v>
      </c>
      <c r="G128" s="71">
        <f t="shared" si="2"/>
        <v>0</v>
      </c>
      <c r="H128" s="354"/>
      <c r="I128" s="355"/>
      <c r="J128" s="355"/>
      <c r="K128" s="355"/>
      <c r="L128" s="356"/>
    </row>
    <row r="129" spans="2:12" ht="14.45" customHeight="1" x14ac:dyDescent="0.2">
      <c r="B129" s="73" t="s">
        <v>54</v>
      </c>
      <c r="C129" s="74">
        <v>7</v>
      </c>
      <c r="D129" s="74" t="s">
        <v>72</v>
      </c>
      <c r="E129" s="112" t="s">
        <v>13</v>
      </c>
      <c r="F129" s="76">
        <v>4150000</v>
      </c>
      <c r="G129" s="71">
        <f t="shared" si="2"/>
        <v>3.0127263513939767E-2</v>
      </c>
      <c r="H129" s="354"/>
      <c r="I129" s="355"/>
      <c r="J129" s="355"/>
      <c r="K129" s="355"/>
      <c r="L129" s="356"/>
    </row>
    <row r="130" spans="2:12" ht="14.45" customHeight="1" x14ac:dyDescent="0.2">
      <c r="B130" s="73" t="s">
        <v>53</v>
      </c>
      <c r="C130" s="74">
        <v>7</v>
      </c>
      <c r="D130" s="74" t="s">
        <v>72</v>
      </c>
      <c r="E130" s="112" t="s">
        <v>12</v>
      </c>
      <c r="F130" s="76">
        <v>0</v>
      </c>
      <c r="G130" s="71">
        <f t="shared" si="2"/>
        <v>0</v>
      </c>
      <c r="H130" s="354"/>
      <c r="I130" s="355"/>
      <c r="J130" s="355"/>
      <c r="K130" s="355"/>
      <c r="L130" s="356"/>
    </row>
    <row r="131" spans="2:12" ht="14.45" customHeight="1" x14ac:dyDescent="0.2">
      <c r="B131" s="73" t="s">
        <v>228</v>
      </c>
      <c r="C131" s="74">
        <v>7</v>
      </c>
      <c r="D131" s="74" t="s">
        <v>72</v>
      </c>
      <c r="E131" s="112" t="s">
        <v>15</v>
      </c>
      <c r="F131" s="76">
        <v>0</v>
      </c>
      <c r="G131" s="71">
        <f t="shared" si="2"/>
        <v>0</v>
      </c>
      <c r="H131" s="354"/>
      <c r="I131" s="355"/>
      <c r="J131" s="355"/>
      <c r="K131" s="355"/>
      <c r="L131" s="356"/>
    </row>
    <row r="132" spans="2:12" ht="14.45" customHeight="1" x14ac:dyDescent="0.2">
      <c r="B132" s="73" t="s">
        <v>229</v>
      </c>
      <c r="C132" s="74">
        <v>7</v>
      </c>
      <c r="D132" s="74" t="s">
        <v>72</v>
      </c>
      <c r="E132" s="112" t="s">
        <v>230</v>
      </c>
      <c r="F132" s="76">
        <v>0</v>
      </c>
      <c r="G132" s="71">
        <f t="shared" si="2"/>
        <v>0</v>
      </c>
      <c r="H132" s="354"/>
      <c r="I132" s="355"/>
      <c r="J132" s="355"/>
      <c r="K132" s="355"/>
      <c r="L132" s="356"/>
    </row>
    <row r="133" spans="2:12" ht="14.45" customHeight="1" x14ac:dyDescent="0.2">
      <c r="B133" s="73" t="s">
        <v>231</v>
      </c>
      <c r="C133" s="74">
        <v>7</v>
      </c>
      <c r="D133" s="74" t="s">
        <v>72</v>
      </c>
      <c r="E133" s="112" t="s">
        <v>232</v>
      </c>
      <c r="F133" s="76">
        <v>0</v>
      </c>
      <c r="G133" s="71">
        <f t="shared" si="2"/>
        <v>0</v>
      </c>
      <c r="H133" s="354"/>
      <c r="I133" s="355"/>
      <c r="J133" s="355"/>
      <c r="K133" s="355"/>
      <c r="L133" s="356"/>
    </row>
    <row r="134" spans="2:12" ht="14.45" customHeight="1" x14ac:dyDescent="0.2">
      <c r="B134" s="73" t="s">
        <v>233</v>
      </c>
      <c r="C134" s="74">
        <v>7</v>
      </c>
      <c r="D134" s="74" t="s">
        <v>72</v>
      </c>
      <c r="E134" s="112" t="s">
        <v>234</v>
      </c>
      <c r="F134" s="76">
        <v>0</v>
      </c>
      <c r="G134" s="71">
        <f t="shared" si="2"/>
        <v>0</v>
      </c>
      <c r="H134" s="354"/>
      <c r="I134" s="355"/>
      <c r="J134" s="355"/>
      <c r="K134" s="355"/>
      <c r="L134" s="356"/>
    </row>
    <row r="135" spans="2:12" ht="24.75" customHeight="1" x14ac:dyDescent="0.2">
      <c r="B135" s="73" t="s">
        <v>235</v>
      </c>
      <c r="C135" s="74">
        <v>7</v>
      </c>
      <c r="D135" s="74" t="s">
        <v>72</v>
      </c>
      <c r="E135" s="112" t="s">
        <v>236</v>
      </c>
      <c r="F135" s="76">
        <v>3346280</v>
      </c>
      <c r="G135" s="71">
        <f t="shared" si="2"/>
        <v>2.4292592614801534E-2</v>
      </c>
      <c r="H135" s="354"/>
      <c r="I135" s="355"/>
      <c r="J135" s="355"/>
      <c r="K135" s="355"/>
      <c r="L135" s="356"/>
    </row>
    <row r="136" spans="2:12" ht="23.25" customHeight="1" x14ac:dyDescent="0.2">
      <c r="B136" s="117" t="s">
        <v>237</v>
      </c>
      <c r="C136" s="102">
        <v>6</v>
      </c>
      <c r="D136" s="102" t="s">
        <v>57</v>
      </c>
      <c r="E136" s="110" t="s">
        <v>238</v>
      </c>
      <c r="F136" s="118">
        <f>SUBTOTAL(9,F137:F143)</f>
        <v>0</v>
      </c>
      <c r="G136" s="71"/>
      <c r="H136" s="354"/>
      <c r="I136" s="355"/>
      <c r="J136" s="355"/>
      <c r="K136" s="355"/>
      <c r="L136" s="356"/>
    </row>
    <row r="137" spans="2:12" ht="14.45" customHeight="1" x14ac:dyDescent="0.2">
      <c r="B137" s="73" t="s">
        <v>239</v>
      </c>
      <c r="C137" s="74">
        <v>7</v>
      </c>
      <c r="D137" s="74" t="s">
        <v>72</v>
      </c>
      <c r="E137" s="111" t="s">
        <v>240</v>
      </c>
      <c r="F137" s="76">
        <v>0</v>
      </c>
      <c r="G137" s="71">
        <f t="shared" si="2"/>
        <v>0</v>
      </c>
      <c r="H137" s="354"/>
      <c r="I137" s="355"/>
      <c r="J137" s="355"/>
      <c r="K137" s="355"/>
      <c r="L137" s="356"/>
    </row>
    <row r="138" spans="2:12" ht="14.45" customHeight="1" x14ac:dyDescent="0.2">
      <c r="B138" s="73" t="s">
        <v>241</v>
      </c>
      <c r="C138" s="74">
        <v>7</v>
      </c>
      <c r="D138" s="74" t="s">
        <v>72</v>
      </c>
      <c r="E138" s="111" t="s">
        <v>242</v>
      </c>
      <c r="F138" s="76">
        <v>0</v>
      </c>
      <c r="G138" s="71">
        <f t="shared" si="2"/>
        <v>0</v>
      </c>
      <c r="H138" s="354"/>
      <c r="I138" s="355"/>
      <c r="J138" s="355"/>
      <c r="K138" s="355"/>
      <c r="L138" s="356"/>
    </row>
    <row r="139" spans="2:12" ht="14.45" customHeight="1" x14ac:dyDescent="0.2">
      <c r="B139" s="73" t="s">
        <v>55</v>
      </c>
      <c r="C139" s="74">
        <v>7</v>
      </c>
      <c r="D139" s="74" t="s">
        <v>72</v>
      </c>
      <c r="E139" s="111" t="s">
        <v>14</v>
      </c>
      <c r="F139" s="76">
        <v>0</v>
      </c>
      <c r="G139" s="71">
        <f t="shared" si="2"/>
        <v>0</v>
      </c>
      <c r="H139" s="354"/>
      <c r="I139" s="355"/>
      <c r="J139" s="355"/>
      <c r="K139" s="355"/>
      <c r="L139" s="356"/>
    </row>
    <row r="140" spans="2:12" ht="11.25" customHeight="1" x14ac:dyDescent="0.2">
      <c r="B140" s="73" t="s">
        <v>243</v>
      </c>
      <c r="C140" s="74">
        <v>7</v>
      </c>
      <c r="D140" s="74" t="s">
        <v>72</v>
      </c>
      <c r="E140" s="111" t="s">
        <v>244</v>
      </c>
      <c r="F140" s="76">
        <v>0</v>
      </c>
      <c r="G140" s="71">
        <f t="shared" si="2"/>
        <v>0</v>
      </c>
      <c r="H140" s="354"/>
      <c r="I140" s="355"/>
      <c r="J140" s="355"/>
      <c r="K140" s="355"/>
      <c r="L140" s="356"/>
    </row>
    <row r="141" spans="2:12" ht="22.5" x14ac:dyDescent="0.2">
      <c r="B141" s="73" t="s">
        <v>245</v>
      </c>
      <c r="C141" s="74">
        <v>7</v>
      </c>
      <c r="D141" s="74" t="s">
        <v>72</v>
      </c>
      <c r="E141" s="111" t="s">
        <v>246</v>
      </c>
      <c r="F141" s="76">
        <v>0</v>
      </c>
      <c r="G141" s="71">
        <f t="shared" si="2"/>
        <v>0</v>
      </c>
      <c r="H141" s="354"/>
      <c r="I141" s="355"/>
      <c r="J141" s="355"/>
      <c r="K141" s="355"/>
      <c r="L141" s="356"/>
    </row>
    <row r="142" spans="2:12" ht="14.45" customHeight="1" x14ac:dyDescent="0.2">
      <c r="B142" s="73" t="s">
        <v>247</v>
      </c>
      <c r="C142" s="74">
        <v>7</v>
      </c>
      <c r="D142" s="74" t="s">
        <v>72</v>
      </c>
      <c r="E142" s="111" t="s">
        <v>248</v>
      </c>
      <c r="F142" s="76">
        <v>0</v>
      </c>
      <c r="G142" s="71">
        <f t="shared" si="2"/>
        <v>0</v>
      </c>
      <c r="H142" s="354"/>
      <c r="I142" s="355"/>
      <c r="J142" s="355"/>
      <c r="K142" s="355"/>
      <c r="L142" s="356"/>
    </row>
    <row r="143" spans="2:12" ht="12" customHeight="1" x14ac:dyDescent="0.2">
      <c r="B143" s="73" t="s">
        <v>249</v>
      </c>
      <c r="C143" s="74">
        <v>7</v>
      </c>
      <c r="D143" s="74" t="s">
        <v>72</v>
      </c>
      <c r="E143" s="111" t="s">
        <v>250</v>
      </c>
      <c r="F143" s="76">
        <v>0</v>
      </c>
      <c r="G143" s="71">
        <f t="shared" si="2"/>
        <v>0</v>
      </c>
      <c r="H143" s="354"/>
      <c r="I143" s="355"/>
      <c r="J143" s="355"/>
      <c r="K143" s="355"/>
      <c r="L143" s="356"/>
    </row>
    <row r="144" spans="2:12" ht="35.25" customHeight="1" x14ac:dyDescent="0.2">
      <c r="B144" s="119" t="s">
        <v>251</v>
      </c>
      <c r="C144" s="120">
        <v>3</v>
      </c>
      <c r="D144" s="120" t="s">
        <v>57</v>
      </c>
      <c r="E144" s="121" t="s">
        <v>252</v>
      </c>
      <c r="F144" s="122">
        <f>+F145+F147</f>
        <v>52366</v>
      </c>
      <c r="G144" s="71"/>
      <c r="H144" s="354"/>
      <c r="I144" s="355"/>
      <c r="J144" s="355"/>
      <c r="K144" s="355"/>
      <c r="L144" s="356"/>
    </row>
    <row r="145" spans="2:12" ht="14.45" customHeight="1" x14ac:dyDescent="0.2">
      <c r="B145" s="123" t="s">
        <v>253</v>
      </c>
      <c r="C145" s="124">
        <v>4</v>
      </c>
      <c r="D145" s="124" t="s">
        <v>57</v>
      </c>
      <c r="E145" s="125" t="s">
        <v>254</v>
      </c>
      <c r="F145" s="126">
        <f>SUBTOTAL(9,F146)</f>
        <v>52366</v>
      </c>
      <c r="G145" s="71"/>
      <c r="H145" s="354"/>
      <c r="I145" s="355"/>
      <c r="J145" s="355"/>
      <c r="K145" s="355"/>
      <c r="L145" s="356"/>
    </row>
    <row r="146" spans="2:12" ht="14.45" customHeight="1" x14ac:dyDescent="0.2">
      <c r="B146" s="113" t="s">
        <v>255</v>
      </c>
      <c r="C146" s="114">
        <v>5</v>
      </c>
      <c r="D146" s="114" t="s">
        <v>72</v>
      </c>
      <c r="E146" s="127" t="s">
        <v>256</v>
      </c>
      <c r="F146" s="128">
        <v>52366</v>
      </c>
      <c r="G146" s="71">
        <f t="shared" si="2"/>
        <v>3.8015524847493249E-4</v>
      </c>
      <c r="H146" s="354"/>
      <c r="I146" s="355"/>
      <c r="J146" s="355"/>
      <c r="K146" s="355"/>
      <c r="L146" s="356"/>
    </row>
    <row r="147" spans="2:12" ht="12.75" customHeight="1" x14ac:dyDescent="0.2">
      <c r="B147" s="123" t="s">
        <v>257</v>
      </c>
      <c r="C147" s="124">
        <v>4</v>
      </c>
      <c r="D147" s="124" t="s">
        <v>57</v>
      </c>
      <c r="E147" s="125" t="s">
        <v>258</v>
      </c>
      <c r="F147" s="126">
        <f>+F148+F150</f>
        <v>0</v>
      </c>
      <c r="G147" s="71"/>
      <c r="H147" s="354"/>
      <c r="I147" s="355"/>
      <c r="J147" s="355"/>
      <c r="K147" s="355"/>
      <c r="L147" s="356"/>
    </row>
    <row r="148" spans="2:12" ht="14.45" customHeight="1" x14ac:dyDescent="0.2">
      <c r="B148" s="86" t="s">
        <v>259</v>
      </c>
      <c r="C148" s="87">
        <v>5</v>
      </c>
      <c r="D148" s="87" t="s">
        <v>57</v>
      </c>
      <c r="E148" s="92" t="s">
        <v>260</v>
      </c>
      <c r="F148" s="129">
        <f>SUBTOTAL(9,F149)</f>
        <v>0</v>
      </c>
      <c r="G148" s="71"/>
      <c r="H148" s="354"/>
      <c r="I148" s="355"/>
      <c r="J148" s="355"/>
      <c r="K148" s="355"/>
      <c r="L148" s="356"/>
    </row>
    <row r="149" spans="2:12" ht="14.45" customHeight="1" x14ac:dyDescent="0.2">
      <c r="B149" s="113" t="s">
        <v>261</v>
      </c>
      <c r="C149" s="114">
        <v>6</v>
      </c>
      <c r="D149" s="114" t="s">
        <v>72</v>
      </c>
      <c r="E149" s="130" t="s">
        <v>262</v>
      </c>
      <c r="F149" s="131">
        <v>0</v>
      </c>
      <c r="G149" s="71">
        <f t="shared" si="2"/>
        <v>0</v>
      </c>
      <c r="H149" s="354"/>
      <c r="I149" s="355"/>
      <c r="J149" s="355"/>
      <c r="K149" s="355"/>
      <c r="L149" s="356"/>
    </row>
    <row r="150" spans="2:12" ht="15" customHeight="1" thickBot="1" x14ac:dyDescent="0.25">
      <c r="B150" s="132" t="s">
        <v>263</v>
      </c>
      <c r="C150" s="133">
        <v>5</v>
      </c>
      <c r="D150" s="133" t="s">
        <v>72</v>
      </c>
      <c r="E150" s="134" t="s">
        <v>264</v>
      </c>
      <c r="F150" s="135"/>
      <c r="G150" s="71"/>
      <c r="H150" s="357"/>
      <c r="I150" s="358"/>
      <c r="J150" s="358"/>
      <c r="K150" s="358"/>
      <c r="L150" s="359"/>
    </row>
    <row r="151" spans="2:12" ht="18" customHeight="1" thickBot="1" x14ac:dyDescent="0.3">
      <c r="B151" s="262" t="s">
        <v>286</v>
      </c>
      <c r="C151" s="263"/>
      <c r="D151" s="30"/>
      <c r="E151" s="30"/>
      <c r="F151" s="53">
        <f>F43</f>
        <v>137748986</v>
      </c>
      <c r="G151" s="31">
        <f>SUM(G50:G150)</f>
        <v>1.0441580455626729</v>
      </c>
      <c r="H151" s="302"/>
      <c r="I151" s="302"/>
      <c r="J151" s="302"/>
      <c r="K151" s="302"/>
      <c r="L151" s="303"/>
    </row>
    <row r="152" spans="2:12" ht="9.75" customHeight="1" thickBot="1" x14ac:dyDescent="0.3">
      <c r="B152" s="6"/>
      <c r="C152" s="5"/>
      <c r="D152" s="5"/>
      <c r="E152" s="5"/>
      <c r="F152" s="4"/>
      <c r="G152" s="19"/>
      <c r="H152" s="19"/>
      <c r="I152" s="19"/>
      <c r="J152" s="19"/>
      <c r="K152" s="19"/>
      <c r="L152" s="19"/>
    </row>
    <row r="153" spans="2:12" ht="15.75" thickBot="1" x14ac:dyDescent="0.3">
      <c r="B153" s="379"/>
      <c r="C153" s="269"/>
      <c r="D153" s="269"/>
      <c r="E153" s="269"/>
      <c r="F153" s="269"/>
      <c r="G153" s="269"/>
      <c r="H153" s="269"/>
      <c r="I153" s="269"/>
      <c r="J153" s="269"/>
      <c r="K153" s="269"/>
      <c r="L153" s="270"/>
    </row>
    <row r="154" spans="2:12" ht="8.25" customHeight="1" thickBot="1" x14ac:dyDescent="0.25"/>
    <row r="155" spans="2:12" ht="15" customHeight="1" thickBot="1" x14ac:dyDescent="0.25">
      <c r="B155" s="158" t="s">
        <v>20</v>
      </c>
      <c r="C155" s="344" t="s">
        <v>268</v>
      </c>
      <c r="D155" s="335"/>
      <c r="E155" s="38" t="s">
        <v>269</v>
      </c>
      <c r="F155" s="334" t="s">
        <v>28</v>
      </c>
      <c r="G155" s="334"/>
      <c r="H155" s="334"/>
      <c r="I155" s="334"/>
      <c r="J155" s="334"/>
      <c r="K155" s="334"/>
      <c r="L155" s="335"/>
    </row>
    <row r="156" spans="2:12" ht="69.75" customHeight="1" thickBot="1" x14ac:dyDescent="0.25">
      <c r="B156" s="136">
        <f>C37</f>
        <v>145543722.36000001</v>
      </c>
      <c r="C156" s="345">
        <f>F151</f>
        <v>137748986</v>
      </c>
      <c r="D156" s="346"/>
      <c r="E156" s="159">
        <f>B156-C156</f>
        <v>7794736.3600000143</v>
      </c>
      <c r="F156" s="336" t="s">
        <v>340</v>
      </c>
      <c r="G156" s="337"/>
      <c r="H156" s="337"/>
      <c r="I156" s="337"/>
      <c r="J156" s="337"/>
      <c r="K156" s="337"/>
      <c r="L156" s="338"/>
    </row>
    <row r="157" spans="2:12" ht="8.25" customHeight="1" thickBot="1" x14ac:dyDescent="0.25"/>
    <row r="158" spans="2:12" ht="15.75" thickBot="1" x14ac:dyDescent="0.3">
      <c r="B158" s="268" t="s">
        <v>21</v>
      </c>
      <c r="C158" s="269"/>
      <c r="D158" s="333"/>
      <c r="E158" s="269"/>
      <c r="F158" s="269"/>
      <c r="G158" s="269"/>
      <c r="H158" s="269"/>
      <c r="I158" s="269"/>
      <c r="J158" s="269"/>
      <c r="K158" s="269"/>
      <c r="L158" s="270"/>
    </row>
    <row r="159" spans="2:12" ht="16.5" customHeight="1" thickBot="1" x14ac:dyDescent="0.25">
      <c r="B159" s="41" t="s">
        <v>22</v>
      </c>
      <c r="C159" s="339" t="s">
        <v>270</v>
      </c>
      <c r="D159" s="340"/>
      <c r="E159" s="41" t="s">
        <v>273</v>
      </c>
      <c r="F159" s="342" t="s">
        <v>23</v>
      </c>
      <c r="G159" s="343"/>
      <c r="H159" s="279" t="s">
        <v>28</v>
      </c>
      <c r="I159" s="279"/>
      <c r="J159" s="279"/>
      <c r="K159" s="279"/>
      <c r="L159" s="341"/>
    </row>
    <row r="160" spans="2:12" ht="15" customHeight="1" x14ac:dyDescent="0.2">
      <c r="B160" s="150" t="s">
        <v>303</v>
      </c>
      <c r="C160" s="146" t="s">
        <v>274</v>
      </c>
      <c r="D160" s="137"/>
      <c r="E160" s="138" t="s">
        <v>275</v>
      </c>
      <c r="F160" s="328">
        <v>8392811.3800000008</v>
      </c>
      <c r="G160" s="329"/>
      <c r="H160" s="287" t="s">
        <v>315</v>
      </c>
      <c r="I160" s="287"/>
      <c r="J160" s="287"/>
      <c r="K160" s="287"/>
      <c r="L160" s="288"/>
    </row>
    <row r="161" spans="2:14" ht="15" customHeight="1" x14ac:dyDescent="0.2">
      <c r="B161" s="151" t="s">
        <v>304</v>
      </c>
      <c r="C161" s="146" t="s">
        <v>274</v>
      </c>
      <c r="D161" s="137"/>
      <c r="E161" s="138" t="s">
        <v>276</v>
      </c>
      <c r="F161" s="264">
        <v>60</v>
      </c>
      <c r="G161" s="265"/>
      <c r="H161" s="289"/>
      <c r="I161" s="289"/>
      <c r="J161" s="289"/>
      <c r="K161" s="289"/>
      <c r="L161" s="290"/>
    </row>
    <row r="162" spans="2:14" ht="15" customHeight="1" x14ac:dyDescent="0.2">
      <c r="B162" s="151" t="s">
        <v>305</v>
      </c>
      <c r="C162" s="146" t="s">
        <v>274</v>
      </c>
      <c r="D162" s="137"/>
      <c r="E162" s="138" t="s">
        <v>277</v>
      </c>
      <c r="F162" s="264">
        <v>9145.98</v>
      </c>
      <c r="G162" s="265"/>
      <c r="H162" s="289"/>
      <c r="I162" s="289"/>
      <c r="J162" s="289"/>
      <c r="K162" s="289"/>
      <c r="L162" s="290"/>
    </row>
    <row r="163" spans="2:14" ht="12" customHeight="1" x14ac:dyDescent="0.2">
      <c r="B163" s="147" t="s">
        <v>25</v>
      </c>
      <c r="C163" s="365"/>
      <c r="D163" s="365"/>
      <c r="E163" s="139"/>
      <c r="F163" s="264">
        <f>SUM(F160:G162)</f>
        <v>8402017.3600000013</v>
      </c>
      <c r="G163" s="265"/>
      <c r="H163" s="289"/>
      <c r="I163" s="289"/>
      <c r="J163" s="289"/>
      <c r="K163" s="289"/>
      <c r="L163" s="290"/>
      <c r="N163" s="160"/>
    </row>
    <row r="164" spans="2:14" ht="33.75" customHeight="1" thickBot="1" x14ac:dyDescent="0.25">
      <c r="B164" s="148" t="s">
        <v>24</v>
      </c>
      <c r="C164" s="366"/>
      <c r="D164" s="367"/>
      <c r="E164" s="140"/>
      <c r="F164" s="266">
        <v>0</v>
      </c>
      <c r="G164" s="267"/>
      <c r="H164" s="291"/>
      <c r="I164" s="291"/>
      <c r="J164" s="291"/>
      <c r="K164" s="291"/>
      <c r="L164" s="292"/>
      <c r="N164" s="160"/>
    </row>
    <row r="165" spans="2:14" ht="15.75" customHeight="1" thickBot="1" x14ac:dyDescent="0.25">
      <c r="B165" s="149" t="s">
        <v>41</v>
      </c>
      <c r="C165" s="368"/>
      <c r="D165" s="368"/>
      <c r="E165" s="144"/>
      <c r="F165" s="264">
        <f>SUM(F163:G164)</f>
        <v>8402017.3600000013</v>
      </c>
      <c r="G165" s="265"/>
      <c r="H165" s="145"/>
      <c r="I165" s="145"/>
      <c r="J165" s="145"/>
      <c r="K165" s="145"/>
      <c r="L165" s="145"/>
    </row>
    <row r="166" spans="2:14" ht="15" thickBot="1" x14ac:dyDescent="0.25">
      <c r="B166" s="12"/>
      <c r="C166" s="12"/>
      <c r="D166" s="12"/>
      <c r="E166" s="12"/>
      <c r="F166" s="5"/>
      <c r="G166" s="5"/>
      <c r="H166" s="13"/>
      <c r="I166" s="167"/>
      <c r="J166" s="13"/>
      <c r="K166" s="13"/>
      <c r="L166" s="13"/>
    </row>
    <row r="167" spans="2:14" ht="16.5" thickBot="1" x14ac:dyDescent="0.25">
      <c r="B167" s="273" t="s">
        <v>50</v>
      </c>
      <c r="C167" s="274"/>
      <c r="D167" s="274"/>
      <c r="E167" s="274"/>
      <c r="F167" s="274"/>
      <c r="G167" s="274"/>
      <c r="H167" s="274"/>
      <c r="I167" s="274"/>
      <c r="J167" s="274"/>
      <c r="K167" s="274"/>
      <c r="L167" s="275"/>
    </row>
    <row r="168" spans="2:14" ht="15.75" thickBot="1" x14ac:dyDescent="0.25">
      <c r="B168" s="15"/>
      <c r="C168" s="14"/>
      <c r="D168" s="14"/>
      <c r="E168" s="14"/>
      <c r="F168" s="14"/>
      <c r="G168" s="14"/>
      <c r="H168" s="14"/>
      <c r="I168" s="14"/>
      <c r="J168" s="14"/>
      <c r="K168" s="14"/>
      <c r="L168" s="14"/>
    </row>
    <row r="169" spans="2:14" ht="18.75" customHeight="1" thickBot="1" x14ac:dyDescent="0.25">
      <c r="B169" s="271" t="s">
        <v>47</v>
      </c>
      <c r="C169" s="369"/>
      <c r="D169" s="370"/>
      <c r="E169" s="377" t="s">
        <v>44</v>
      </c>
      <c r="F169" s="244" t="s">
        <v>45</v>
      </c>
      <c r="G169" s="244"/>
      <c r="H169" s="244"/>
      <c r="I169" s="244"/>
      <c r="J169" s="244"/>
      <c r="K169" s="244"/>
      <c r="L169" s="245"/>
    </row>
    <row r="170" spans="2:14" ht="24" customHeight="1" thickBot="1" x14ac:dyDescent="0.25">
      <c r="B170" s="272"/>
      <c r="C170" s="371"/>
      <c r="D170" s="372"/>
      <c r="E170" s="378"/>
      <c r="F170" s="375" t="s">
        <v>48</v>
      </c>
      <c r="G170" s="376"/>
      <c r="H170" s="39" t="s">
        <v>46</v>
      </c>
      <c r="I170" s="39" t="s">
        <v>285</v>
      </c>
      <c r="J170" s="153" t="s">
        <v>49</v>
      </c>
      <c r="K170" s="154"/>
      <c r="L170" s="155"/>
    </row>
    <row r="171" spans="2:14" ht="18" customHeight="1" x14ac:dyDescent="0.2">
      <c r="B171" s="22" t="s">
        <v>278</v>
      </c>
      <c r="C171" s="373">
        <f>C37</f>
        <v>145543722.36000001</v>
      </c>
      <c r="D171" s="374"/>
      <c r="E171" s="241">
        <f>C172/C171</f>
        <v>0.94644402222502</v>
      </c>
      <c r="F171" s="248" t="str">
        <f>IF(I175=F170,"Muy bajo","-")</f>
        <v>-</v>
      </c>
      <c r="G171" s="284"/>
      <c r="H171" s="241" t="str">
        <f>IF(I175=H170,"BAJO","-")</f>
        <v>-</v>
      </c>
      <c r="I171" s="248" t="str">
        <f>IF(I175=I170,"BUENO","-")</f>
        <v>-</v>
      </c>
      <c r="J171" s="251" t="str">
        <f>IF(I175=J170,"Muy bueno","-")</f>
        <v>Muy bueno</v>
      </c>
      <c r="K171" s="252"/>
      <c r="L171" s="253"/>
    </row>
    <row r="172" spans="2:14" ht="15.75" customHeight="1" x14ac:dyDescent="0.2">
      <c r="B172" s="23" t="s">
        <v>279</v>
      </c>
      <c r="C172" s="360">
        <f>C156</f>
        <v>137748986</v>
      </c>
      <c r="D172" s="361"/>
      <c r="E172" s="364"/>
      <c r="F172" s="249"/>
      <c r="G172" s="285"/>
      <c r="H172" s="242"/>
      <c r="I172" s="249"/>
      <c r="J172" s="254"/>
      <c r="K172" s="255"/>
      <c r="L172" s="256"/>
    </row>
    <row r="173" spans="2:14" ht="15.75" customHeight="1" x14ac:dyDescent="0.2">
      <c r="B173" s="23" t="s">
        <v>42</v>
      </c>
      <c r="C173" s="362">
        <f>E156</f>
        <v>7794736.3600000143</v>
      </c>
      <c r="D173" s="363"/>
      <c r="E173" s="152"/>
      <c r="F173" s="249"/>
      <c r="G173" s="285"/>
      <c r="H173" s="242"/>
      <c r="I173" s="249"/>
      <c r="J173" s="254"/>
      <c r="K173" s="255"/>
      <c r="L173" s="256"/>
    </row>
    <row r="174" spans="2:14" ht="15.75" customHeight="1" thickBot="1" x14ac:dyDescent="0.25">
      <c r="B174" s="24" t="s">
        <v>43</v>
      </c>
      <c r="C174" s="282">
        <v>0</v>
      </c>
      <c r="D174" s="283"/>
      <c r="E174" s="157"/>
      <c r="F174" s="250"/>
      <c r="G174" s="286"/>
      <c r="H174" s="243"/>
      <c r="I174" s="250"/>
      <c r="J174" s="257"/>
      <c r="K174" s="258"/>
      <c r="L174" s="259"/>
    </row>
    <row r="175" spans="2:14" ht="15" customHeight="1" thickBot="1" x14ac:dyDescent="0.25">
      <c r="B175" s="153" t="s">
        <v>281</v>
      </c>
      <c r="C175" s="153" t="s">
        <v>282</v>
      </c>
      <c r="D175" s="154"/>
      <c r="E175" s="153" t="s">
        <v>283</v>
      </c>
      <c r="F175" s="153" t="s">
        <v>284</v>
      </c>
      <c r="G175" s="154"/>
      <c r="H175" s="154"/>
      <c r="I175" s="246" t="str">
        <f>IF(E171&lt;=30%,"MUY BAJO",IF(E171&lt;60%,"BAJO",IF(E171&lt;=90%,"BUENO",IF(E171&lt;=100%,"MUY BUENO","-"))))</f>
        <v>MUY BUENO</v>
      </c>
      <c r="J175" s="247"/>
      <c r="K175" s="247"/>
      <c r="L175" s="156"/>
    </row>
    <row r="176" spans="2:14" ht="15" thickBot="1" x14ac:dyDescent="0.25">
      <c r="B176" s="12"/>
      <c r="C176" s="12"/>
      <c r="D176" s="12"/>
      <c r="E176" s="12"/>
      <c r="F176" s="5"/>
      <c r="G176" s="5"/>
      <c r="H176" s="13"/>
      <c r="I176" s="13"/>
      <c r="J176" s="13"/>
      <c r="K176" s="13"/>
      <c r="L176" s="13"/>
    </row>
    <row r="177" spans="2:12" ht="14.45" customHeight="1" x14ac:dyDescent="0.2">
      <c r="B177" s="293" t="s">
        <v>338</v>
      </c>
      <c r="C177" s="294"/>
      <c r="D177" s="294"/>
      <c r="E177" s="294"/>
      <c r="F177" s="294"/>
      <c r="G177" s="294"/>
      <c r="H177" s="294"/>
      <c r="I177" s="294"/>
      <c r="J177" s="294"/>
      <c r="K177" s="294"/>
      <c r="L177" s="295"/>
    </row>
    <row r="178" spans="2:12" ht="14.45" customHeight="1" x14ac:dyDescent="0.2">
      <c r="B178" s="296"/>
      <c r="C178" s="297"/>
      <c r="D178" s="297"/>
      <c r="E178" s="297"/>
      <c r="F178" s="297"/>
      <c r="G178" s="297"/>
      <c r="H178" s="297"/>
      <c r="I178" s="297"/>
      <c r="J178" s="297"/>
      <c r="K178" s="297"/>
      <c r="L178" s="298"/>
    </row>
    <row r="179" spans="2:12" ht="14.45" customHeight="1" thickBot="1" x14ac:dyDescent="0.25">
      <c r="B179" s="299"/>
      <c r="C179" s="300"/>
      <c r="D179" s="300"/>
      <c r="E179" s="300"/>
      <c r="F179" s="300"/>
      <c r="G179" s="300"/>
      <c r="H179" s="300"/>
      <c r="I179" s="300"/>
      <c r="J179" s="300"/>
      <c r="K179" s="300"/>
      <c r="L179" s="301"/>
    </row>
    <row r="180" spans="2:12" ht="15" thickBot="1" x14ac:dyDescent="0.25">
      <c r="B180" s="12"/>
      <c r="C180" s="12"/>
      <c r="D180" s="12"/>
      <c r="E180" s="12"/>
      <c r="F180" s="5"/>
      <c r="G180" s="5"/>
      <c r="H180" s="13"/>
      <c r="I180" s="13"/>
      <c r="J180" s="13"/>
      <c r="K180" s="13"/>
      <c r="L180" s="13"/>
    </row>
    <row r="181" spans="2:12" ht="15.75" thickBot="1" x14ac:dyDescent="0.3">
      <c r="B181" s="268" t="s">
        <v>37</v>
      </c>
      <c r="C181" s="269"/>
      <c r="D181" s="269"/>
      <c r="E181" s="269"/>
      <c r="F181" s="269"/>
      <c r="G181" s="269"/>
      <c r="H181" s="269"/>
      <c r="I181" s="269"/>
      <c r="J181" s="269"/>
      <c r="K181" s="269"/>
      <c r="L181" s="270"/>
    </row>
    <row r="182" spans="2:12" ht="14.25" customHeight="1" thickBot="1" x14ac:dyDescent="0.3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</row>
    <row r="183" spans="2:12" ht="30.75" customHeight="1" thickBot="1" x14ac:dyDescent="0.25">
      <c r="B183" s="229" t="s">
        <v>40</v>
      </c>
      <c r="C183" s="222" t="s">
        <v>271</v>
      </c>
      <c r="D183" s="223"/>
      <c r="E183" s="220" t="s">
        <v>33</v>
      </c>
      <c r="F183" s="260" t="s">
        <v>38</v>
      </c>
      <c r="G183" s="261"/>
      <c r="H183" s="276" t="s">
        <v>2</v>
      </c>
      <c r="I183" s="278" t="s">
        <v>36</v>
      </c>
      <c r="J183" s="279"/>
      <c r="K183" s="280" t="s">
        <v>52</v>
      </c>
      <c r="L183" s="281"/>
    </row>
    <row r="184" spans="2:12" ht="15" x14ac:dyDescent="0.25">
      <c r="B184" s="230"/>
      <c r="C184" s="224" t="s">
        <v>272</v>
      </c>
      <c r="D184" s="220"/>
      <c r="E184" s="221"/>
      <c r="F184" s="161" t="s">
        <v>1</v>
      </c>
      <c r="G184" s="162" t="s">
        <v>39</v>
      </c>
      <c r="H184" s="277"/>
      <c r="I184" s="163" t="s">
        <v>34</v>
      </c>
      <c r="J184" s="6" t="s">
        <v>35</v>
      </c>
      <c r="K184" s="164" t="s">
        <v>34</v>
      </c>
      <c r="L184" s="164" t="s">
        <v>35</v>
      </c>
    </row>
    <row r="185" spans="2:12" s="141" customFormat="1" ht="18" x14ac:dyDescent="0.25">
      <c r="B185" s="171" t="s">
        <v>316</v>
      </c>
      <c r="C185" s="225">
        <v>45488</v>
      </c>
      <c r="D185" s="226"/>
      <c r="E185" s="172" t="s">
        <v>317</v>
      </c>
      <c r="F185" s="173" t="s">
        <v>307</v>
      </c>
      <c r="G185" s="173" t="s">
        <v>218</v>
      </c>
      <c r="H185" s="174">
        <v>3877703</v>
      </c>
      <c r="I185" s="175" t="s">
        <v>287</v>
      </c>
      <c r="J185" s="176"/>
      <c r="K185" s="175" t="s">
        <v>287</v>
      </c>
      <c r="L185" s="177"/>
    </row>
    <row r="186" spans="2:12" ht="18.75" thickBot="1" x14ac:dyDescent="0.25">
      <c r="B186" s="171" t="s">
        <v>318</v>
      </c>
      <c r="C186" s="225">
        <v>45506</v>
      </c>
      <c r="D186" s="226"/>
      <c r="E186" s="172" t="s">
        <v>319</v>
      </c>
      <c r="F186" s="173" t="s">
        <v>306</v>
      </c>
      <c r="G186" s="193" t="s">
        <v>184</v>
      </c>
      <c r="H186" s="198">
        <v>2000000</v>
      </c>
      <c r="I186" s="184" t="s">
        <v>287</v>
      </c>
      <c r="J186" s="194"/>
      <c r="K186" s="184" t="s">
        <v>287</v>
      </c>
      <c r="L186" s="195"/>
    </row>
    <row r="187" spans="2:12" ht="37.5" customHeight="1" x14ac:dyDescent="0.2">
      <c r="B187" s="216" t="s">
        <v>320</v>
      </c>
      <c r="C187" s="235">
        <v>45526</v>
      </c>
      <c r="D187" s="236"/>
      <c r="E187" s="239" t="s">
        <v>321</v>
      </c>
      <c r="F187" s="173" t="s">
        <v>306</v>
      </c>
      <c r="G187" s="193" t="s">
        <v>235</v>
      </c>
      <c r="H187" s="198">
        <v>3346280</v>
      </c>
      <c r="I187" s="231" t="s">
        <v>287</v>
      </c>
      <c r="J187" s="199"/>
      <c r="K187" s="233" t="s">
        <v>287</v>
      </c>
      <c r="L187" s="196"/>
    </row>
    <row r="188" spans="2:12" ht="29.25" hidden="1" customHeight="1" x14ac:dyDescent="0.2">
      <c r="B188" s="217"/>
      <c r="C188" s="237"/>
      <c r="D188" s="238"/>
      <c r="E188" s="240"/>
      <c r="F188" s="192"/>
      <c r="G188" s="192"/>
      <c r="H188" s="192"/>
      <c r="I188" s="232"/>
      <c r="J188" s="200"/>
      <c r="K188" s="234"/>
      <c r="L188" s="197"/>
    </row>
    <row r="189" spans="2:12" ht="57.75" hidden="1" customHeight="1" x14ac:dyDescent="0.2">
      <c r="B189" s="183"/>
      <c r="C189" s="227"/>
      <c r="D189" s="228"/>
      <c r="E189" s="190"/>
      <c r="F189" s="191"/>
      <c r="G189" s="191"/>
      <c r="H189" s="191"/>
      <c r="I189" s="183"/>
      <c r="J189" s="183"/>
      <c r="K189" s="183"/>
      <c r="L189" s="183"/>
    </row>
    <row r="190" spans="2:12" ht="57" hidden="1" customHeight="1" x14ac:dyDescent="0.2">
      <c r="B190" s="165"/>
      <c r="C190" s="218"/>
      <c r="D190" s="219"/>
      <c r="E190" s="166"/>
      <c r="I190" s="165"/>
      <c r="J190" s="165"/>
      <c r="K190" s="165"/>
      <c r="L190" s="165"/>
    </row>
    <row r="191" spans="2:12" ht="39" hidden="1" customHeight="1" x14ac:dyDescent="0.2">
      <c r="C191" s="3"/>
      <c r="D191" s="3"/>
      <c r="E191" s="3"/>
      <c r="F191" s="187"/>
      <c r="G191" s="187"/>
      <c r="H191" s="187"/>
      <c r="I191" s="3"/>
    </row>
    <row r="192" spans="2:12" ht="39" customHeight="1" x14ac:dyDescent="0.2">
      <c r="B192" s="202" t="s">
        <v>322</v>
      </c>
      <c r="C192" s="215">
        <v>45562</v>
      </c>
      <c r="D192" s="216"/>
      <c r="E192" s="213" t="s">
        <v>323</v>
      </c>
      <c r="F192" s="211" t="s">
        <v>324</v>
      </c>
      <c r="G192" s="173" t="s">
        <v>211</v>
      </c>
      <c r="H192" s="174">
        <v>19254962</v>
      </c>
      <c r="I192" s="185" t="s">
        <v>287</v>
      </c>
      <c r="J192" s="176"/>
      <c r="K192" s="185" t="s">
        <v>287</v>
      </c>
      <c r="L192" s="177"/>
    </row>
    <row r="193" spans="2:12" ht="39" customHeight="1" x14ac:dyDescent="0.2">
      <c r="B193" s="202" t="s">
        <v>325</v>
      </c>
      <c r="C193" s="215">
        <v>45562</v>
      </c>
      <c r="D193" s="216"/>
      <c r="E193" s="212" t="s">
        <v>326</v>
      </c>
      <c r="F193" s="211" t="s">
        <v>324</v>
      </c>
      <c r="G193" s="173" t="s">
        <v>197</v>
      </c>
      <c r="H193" s="174">
        <v>6000000</v>
      </c>
      <c r="I193" s="185" t="s">
        <v>287</v>
      </c>
      <c r="J193" s="176"/>
      <c r="K193" s="185" t="s">
        <v>287</v>
      </c>
      <c r="L193" s="176"/>
    </row>
    <row r="194" spans="2:12" ht="39" customHeight="1" x14ac:dyDescent="0.2">
      <c r="B194" s="202" t="s">
        <v>327</v>
      </c>
      <c r="C194" s="215">
        <v>45603</v>
      </c>
      <c r="D194" s="216"/>
      <c r="E194" s="212" t="s">
        <v>328</v>
      </c>
      <c r="F194" s="211" t="s">
        <v>307</v>
      </c>
      <c r="G194" s="173" t="s">
        <v>106</v>
      </c>
      <c r="H194" s="174">
        <v>4500000</v>
      </c>
      <c r="I194" s="206" t="s">
        <v>287</v>
      </c>
      <c r="J194" s="176"/>
      <c r="K194" s="206" t="s">
        <v>287</v>
      </c>
      <c r="L194" s="176"/>
    </row>
    <row r="195" spans="2:12" ht="39" customHeight="1" x14ac:dyDescent="0.2">
      <c r="B195" s="202" t="s">
        <v>329</v>
      </c>
      <c r="C195" s="215">
        <v>45616</v>
      </c>
      <c r="D195" s="216"/>
      <c r="E195" s="214" t="s">
        <v>330</v>
      </c>
      <c r="F195" s="211" t="s">
        <v>307</v>
      </c>
      <c r="G195" s="173" t="s">
        <v>218</v>
      </c>
      <c r="H195" s="174">
        <v>900152</v>
      </c>
      <c r="I195" s="185" t="s">
        <v>287</v>
      </c>
      <c r="J195" s="176"/>
      <c r="K195" s="185" t="s">
        <v>287</v>
      </c>
      <c r="L195" s="176"/>
    </row>
    <row r="196" spans="2:12" ht="39" customHeight="1" x14ac:dyDescent="0.2">
      <c r="B196" s="202" t="s">
        <v>331</v>
      </c>
      <c r="C196" s="225">
        <v>45622</v>
      </c>
      <c r="D196" s="226"/>
      <c r="E196" s="212" t="s">
        <v>332</v>
      </c>
      <c r="F196" s="211" t="s">
        <v>334</v>
      </c>
      <c r="G196" s="173" t="s">
        <v>196</v>
      </c>
      <c r="H196" s="174">
        <v>26000000</v>
      </c>
      <c r="I196" s="185" t="s">
        <v>287</v>
      </c>
      <c r="J196" s="176"/>
      <c r="K196" s="206" t="s">
        <v>287</v>
      </c>
      <c r="L196" s="176"/>
    </row>
    <row r="197" spans="2:12" ht="39" customHeight="1" x14ac:dyDescent="0.2">
      <c r="B197" s="202" t="s">
        <v>333</v>
      </c>
      <c r="C197" s="225">
        <v>45622</v>
      </c>
      <c r="D197" s="226"/>
      <c r="E197" s="212" t="s">
        <v>335</v>
      </c>
      <c r="F197" s="211" t="s">
        <v>334</v>
      </c>
      <c r="G197" s="173" t="s">
        <v>196</v>
      </c>
      <c r="H197" s="174">
        <v>14500000</v>
      </c>
      <c r="I197" s="185" t="s">
        <v>287</v>
      </c>
      <c r="J197" s="176"/>
      <c r="K197" s="206" t="s">
        <v>287</v>
      </c>
      <c r="L197" s="176"/>
    </row>
    <row r="198" spans="2:12" ht="39" customHeight="1" thickBot="1" x14ac:dyDescent="0.25">
      <c r="B198" s="202" t="s">
        <v>336</v>
      </c>
      <c r="C198" s="225">
        <v>45623</v>
      </c>
      <c r="D198" s="226"/>
      <c r="E198" s="204" t="s">
        <v>337</v>
      </c>
      <c r="F198" s="211" t="s">
        <v>324</v>
      </c>
      <c r="G198" s="205" t="s">
        <v>126</v>
      </c>
      <c r="H198" s="174">
        <v>6082726</v>
      </c>
      <c r="I198" s="185" t="s">
        <v>287</v>
      </c>
      <c r="J198" s="176"/>
      <c r="K198" s="206" t="s">
        <v>287</v>
      </c>
      <c r="L198" s="176"/>
    </row>
    <row r="199" spans="2:12" ht="39" customHeight="1" thickBot="1" x14ac:dyDescent="0.25">
      <c r="B199" s="208" t="s">
        <v>308</v>
      </c>
      <c r="C199" s="207"/>
      <c r="D199" s="207"/>
      <c r="E199" s="179"/>
      <c r="F199" s="209"/>
      <c r="G199" s="26"/>
      <c r="H199" s="209"/>
      <c r="I199" s="210"/>
      <c r="J199" s="207"/>
      <c r="K199" s="178"/>
      <c r="L199" s="210"/>
    </row>
    <row r="200" spans="2:12" ht="39" customHeight="1" thickBot="1" x14ac:dyDescent="0.25">
      <c r="B200" s="3"/>
      <c r="C200" s="3"/>
      <c r="D200" s="3"/>
      <c r="E200" s="3"/>
      <c r="I200" s="3"/>
      <c r="J200" s="3"/>
      <c r="K200" s="3"/>
      <c r="L200" s="3"/>
    </row>
    <row r="201" spans="2:12" ht="66" customHeight="1" thickBot="1" x14ac:dyDescent="0.25">
      <c r="B201" s="1" t="s">
        <v>29</v>
      </c>
      <c r="C201" s="189"/>
      <c r="D201" s="187"/>
      <c r="E201" s="187" t="s">
        <v>311</v>
      </c>
      <c r="F201" s="201"/>
      <c r="G201" s="26"/>
      <c r="H201" s="26"/>
      <c r="I201" s="187"/>
      <c r="J201" s="187"/>
      <c r="K201" s="187"/>
      <c r="L201" s="188"/>
    </row>
    <row r="202" spans="2:12" ht="29.25" customHeight="1" thickBot="1" x14ac:dyDescent="0.25"/>
    <row r="203" spans="2:12" ht="45" customHeight="1" thickBot="1" x14ac:dyDescent="0.3">
      <c r="B203" s="1" t="s">
        <v>30</v>
      </c>
      <c r="C203" s="180"/>
      <c r="D203" s="181"/>
      <c r="E203"/>
      <c r="F203" s="26"/>
      <c r="G203" s="26"/>
      <c r="H203" s="26"/>
      <c r="I203" s="181"/>
      <c r="J203" s="182"/>
      <c r="K203" s="181"/>
      <c r="L203" s="182"/>
    </row>
    <row r="204" spans="2:12" ht="31.5" customHeight="1" thickBot="1" x14ac:dyDescent="0.25"/>
    <row r="205" spans="2:12" ht="48" customHeight="1" thickBot="1" x14ac:dyDescent="0.25">
      <c r="B205" s="1" t="s">
        <v>31</v>
      </c>
      <c r="C205" s="186">
        <v>45714</v>
      </c>
      <c r="D205" s="187"/>
      <c r="E205" s="187"/>
      <c r="I205" s="187"/>
      <c r="J205" s="187"/>
      <c r="K205" s="187"/>
      <c r="L205" s="188"/>
    </row>
    <row r="208" spans="2:12" ht="19.5" customHeight="1" x14ac:dyDescent="0.2"/>
    <row r="209" ht="12" customHeight="1" x14ac:dyDescent="0.2"/>
    <row r="211" ht="12" customHeight="1" x14ac:dyDescent="0.2"/>
    <row r="212" ht="16.5" customHeight="1" x14ac:dyDescent="0.2"/>
    <row r="213" ht="9.75" customHeight="1" x14ac:dyDescent="0.2"/>
    <row r="214" ht="72" customHeight="1" x14ac:dyDescent="0.2"/>
    <row r="215" ht="10.5" customHeight="1" x14ac:dyDescent="0.2"/>
    <row r="216" ht="60.75" customHeight="1" x14ac:dyDescent="0.2"/>
  </sheetData>
  <mergeCells count="94">
    <mergeCell ref="C194:D194"/>
    <mergeCell ref="C195:D195"/>
    <mergeCell ref="C196:D196"/>
    <mergeCell ref="C198:D198"/>
    <mergeCell ref="C197:D197"/>
    <mergeCell ref="F165:G165"/>
    <mergeCell ref="C172:D172"/>
    <mergeCell ref="C173:D173"/>
    <mergeCell ref="E171:E172"/>
    <mergeCell ref="C163:D163"/>
    <mergeCell ref="C164:D164"/>
    <mergeCell ref="C165:D165"/>
    <mergeCell ref="C169:D170"/>
    <mergeCell ref="C171:D171"/>
    <mergeCell ref="F170:G170"/>
    <mergeCell ref="E169:E170"/>
    <mergeCell ref="F160:G160"/>
    <mergeCell ref="F161:G161"/>
    <mergeCell ref="B27:L27"/>
    <mergeCell ref="B39:L39"/>
    <mergeCell ref="B153:L153"/>
    <mergeCell ref="B158:L158"/>
    <mergeCell ref="F155:L155"/>
    <mergeCell ref="F156:L156"/>
    <mergeCell ref="C159:D159"/>
    <mergeCell ref="H159:L159"/>
    <mergeCell ref="F159:G159"/>
    <mergeCell ref="C155:D155"/>
    <mergeCell ref="C156:D156"/>
    <mergeCell ref="E30:L37"/>
    <mergeCell ref="E29:L29"/>
    <mergeCell ref="H42:L150"/>
    <mergeCell ref="G40:G41"/>
    <mergeCell ref="H40:L41"/>
    <mergeCell ref="B40:D40"/>
    <mergeCell ref="E40:E41"/>
    <mergeCell ref="F40:F41"/>
    <mergeCell ref="B7:L7"/>
    <mergeCell ref="B9:L9"/>
    <mergeCell ref="B25:L25"/>
    <mergeCell ref="B11:L11"/>
    <mergeCell ref="B17:C17"/>
    <mergeCell ref="B21:C21"/>
    <mergeCell ref="F21:I21"/>
    <mergeCell ref="B19:C19"/>
    <mergeCell ref="F13:L13"/>
    <mergeCell ref="B23:L23"/>
    <mergeCell ref="F15:L15"/>
    <mergeCell ref="B13:C13"/>
    <mergeCell ref="B15:C15"/>
    <mergeCell ref="F17:L17"/>
    <mergeCell ref="F19:L19"/>
    <mergeCell ref="B1:L1"/>
    <mergeCell ref="B3:L3"/>
    <mergeCell ref="B4:L4"/>
    <mergeCell ref="B5:L5"/>
    <mergeCell ref="B6:L6"/>
    <mergeCell ref="B2:L2"/>
    <mergeCell ref="F183:G183"/>
    <mergeCell ref="B151:C151"/>
    <mergeCell ref="F162:G162"/>
    <mergeCell ref="F163:G163"/>
    <mergeCell ref="F164:G164"/>
    <mergeCell ref="B181:L181"/>
    <mergeCell ref="B169:B170"/>
    <mergeCell ref="B167:L167"/>
    <mergeCell ref="H183:H184"/>
    <mergeCell ref="I183:J183"/>
    <mergeCell ref="K183:L183"/>
    <mergeCell ref="C174:D174"/>
    <mergeCell ref="F171:G174"/>
    <mergeCell ref="H160:L164"/>
    <mergeCell ref="B177:L179"/>
    <mergeCell ref="H151:L151"/>
    <mergeCell ref="H171:H174"/>
    <mergeCell ref="F169:L169"/>
    <mergeCell ref="I175:K175"/>
    <mergeCell ref="I171:I174"/>
    <mergeCell ref="J171:L174"/>
    <mergeCell ref="I187:I188"/>
    <mergeCell ref="K187:K188"/>
    <mergeCell ref="C186:D186"/>
    <mergeCell ref="C187:D188"/>
    <mergeCell ref="E187:E188"/>
    <mergeCell ref="C193:D193"/>
    <mergeCell ref="B187:B188"/>
    <mergeCell ref="C192:D192"/>
    <mergeCell ref="C190:D190"/>
    <mergeCell ref="E183:E184"/>
    <mergeCell ref="C183:D183"/>
    <mergeCell ref="C184:D184"/>
    <mergeCell ref="C185:D185"/>
    <mergeCell ref="C189:D189"/>
    <mergeCell ref="B183:B184"/>
  </mergeCells>
  <phoneticPr fontId="27" type="noConversion"/>
  <pageMargins left="0.23622047244094491" right="0.23622047244094491" top="0.74803149606299213" bottom="0.74803149606299213" header="0.31496062992125984" footer="0.31496062992125984"/>
  <pageSetup scale="74" orientation="landscape" horizontalDpi="4294967293" r:id="rId1"/>
  <rowBreaks count="3" manualBreakCount="3">
    <brk id="41" max="16383" man="1"/>
    <brk id="69" max="16383" man="1"/>
    <brk id="176" max="11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D12"/>
  <sheetViews>
    <sheetView workbookViewId="0">
      <selection activeCell="D5" sqref="D5:D12"/>
    </sheetView>
  </sheetViews>
  <sheetFormatPr baseColWidth="10" defaultRowHeight="15" x14ac:dyDescent="0.25"/>
  <sheetData>
    <row r="5" spans="4:4" x14ac:dyDescent="0.25">
      <c r="D5">
        <v>203</v>
      </c>
    </row>
    <row r="6" spans="4:4" x14ac:dyDescent="0.25">
      <c r="D6">
        <v>359</v>
      </c>
    </row>
    <row r="7" spans="4:4" x14ac:dyDescent="0.25">
      <c r="D7">
        <v>2165</v>
      </c>
    </row>
    <row r="8" spans="4:4" x14ac:dyDescent="0.25">
      <c r="D8">
        <v>2295</v>
      </c>
    </row>
    <row r="9" spans="4:4" x14ac:dyDescent="0.25">
      <c r="D9">
        <v>2194</v>
      </c>
    </row>
    <row r="10" spans="4:4" x14ac:dyDescent="0.25">
      <c r="D10">
        <v>1995</v>
      </c>
    </row>
    <row r="11" spans="4:4" x14ac:dyDescent="0.25">
      <c r="D11">
        <v>47</v>
      </c>
    </row>
    <row r="12" spans="4:4" x14ac:dyDescent="0.25">
      <c r="D12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INFORME GESTION 2 SEMESTRE</vt:lpstr>
      <vt:lpstr>Hoja1</vt:lpstr>
      <vt:lpstr>'INFORME GESTION 2 SEMESTRE'!_Hlk65841173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USUARIO</cp:lastModifiedBy>
  <cp:lastPrinted>2024-02-23T15:06:01Z</cp:lastPrinted>
  <dcterms:created xsi:type="dcterms:W3CDTF">2018-02-07T16:12:12Z</dcterms:created>
  <dcterms:modified xsi:type="dcterms:W3CDTF">2025-02-26T16:23:49Z</dcterms:modified>
</cp:coreProperties>
</file>